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6-2021 - Oprava střech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'026-2021 - Oprava střech ...'!$C$128:$K$274</definedName>
    <definedName name="_xlnm.Print_Area" localSheetId="1">'026-2021 - Oprava střech ...'!$C$4:$J$76,'026-2021 - Oprava střech ...'!$C$82:$J$110,'026-2021 - Oprava střech ...'!$C$116:$K$274</definedName>
    <definedName name="_xlnm.Print_Titles" localSheetId="1">'026-2021 - Oprava střech ...'!$128:$128</definedName>
  </definedNames>
  <calcPr/>
</workbook>
</file>

<file path=xl/calcChain.xml><?xml version="1.0" encoding="utf-8"?>
<calcChain xmlns="http://schemas.openxmlformats.org/spreadsheetml/2006/main">
  <c i="2" l="1" r="P204"/>
  <c r="J37"/>
  <c r="J36"/>
  <c i="1" r="AY95"/>
  <c i="2" r="J35"/>
  <c i="1" r="AX95"/>
  <c i="2"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5"/>
  <c r="BH245"/>
  <c r="BG245"/>
  <c r="BF245"/>
  <c r="T245"/>
  <c r="R245"/>
  <c r="P245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2"/>
  <c r="BH222"/>
  <c r="BG222"/>
  <c r="BF222"/>
  <c r="T222"/>
  <c r="R222"/>
  <c r="P222"/>
  <c r="BI205"/>
  <c r="BH205"/>
  <c r="BG205"/>
  <c r="BF205"/>
  <c r="T205"/>
  <c r="T204"/>
  <c r="R205"/>
  <c r="R204"/>
  <c r="P205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123"/>
  <c r="E7"/>
  <c r="E85"/>
  <c i="1" r="L90"/>
  <c r="AM90"/>
  <c r="AM89"/>
  <c r="L89"/>
  <c r="AM87"/>
  <c r="L87"/>
  <c r="L85"/>
  <c r="L84"/>
  <c i="2" r="J34"/>
  <c r="J198"/>
  <c r="BK179"/>
  <c r="BK151"/>
  <c r="BK271"/>
  <c r="J267"/>
  <c r="J263"/>
  <c r="J250"/>
  <c r="J236"/>
  <c r="J232"/>
  <c r="BK200"/>
  <c r="J179"/>
  <c r="BK141"/>
  <c r="J132"/>
  <c r="BK264"/>
  <c r="BK196"/>
  <c r="BK169"/>
  <c r="BK143"/>
  <c r="BK265"/>
  <c r="J270"/>
  <c r="BK266"/>
  <c r="BK252"/>
  <c r="BK248"/>
  <c r="J245"/>
  <c r="BK236"/>
  <c r="BK232"/>
  <c r="J222"/>
  <c r="J197"/>
  <c r="BK158"/>
  <c r="J137"/>
  <c r="J274"/>
  <c r="J251"/>
  <c r="BK137"/>
  <c r="J135"/>
  <c r="BK134"/>
  <c r="J133"/>
  <c r="F37"/>
  <c r="J139"/>
  <c r="BK197"/>
  <c r="J154"/>
  <c r="BK139"/>
  <c r="BK268"/>
  <c r="J264"/>
  <c r="BK250"/>
  <c r="J238"/>
  <c r="J234"/>
  <c r="BK205"/>
  <c r="BK198"/>
  <c r="BK164"/>
  <c r="BK135"/>
  <c r="F36"/>
  <c r="J169"/>
  <c r="J138"/>
  <c r="F35"/>
  <c r="BK254"/>
  <c r="BK189"/>
  <c r="J164"/>
  <c r="J140"/>
  <c r="F34"/>
  <c r="J248"/>
  <c r="J235"/>
  <c r="J229"/>
  <c r="BK202"/>
  <c r="J194"/>
  <c r="J147"/>
  <c r="J252"/>
  <c i="1" r="AS94"/>
  <c i="2" r="J200"/>
  <c r="BK194"/>
  <c r="J158"/>
  <c r="BK138"/>
  <c r="BK270"/>
  <c r="J266"/>
  <c r="BK251"/>
  <c r="BK245"/>
  <c r="BK235"/>
  <c r="BK229"/>
  <c r="BK199"/>
  <c r="J172"/>
  <c r="BK140"/>
  <c r="J134"/>
  <c r="BK184"/>
  <c r="BK147"/>
  <c r="J271"/>
  <c r="BK267"/>
  <c r="J254"/>
  <c r="J249"/>
  <c r="BK238"/>
  <c r="BK234"/>
  <c r="BK222"/>
  <c r="J202"/>
  <c r="J189"/>
  <c r="BK154"/>
  <c r="J265"/>
  <c r="J237"/>
  <c r="J196"/>
  <c r="J143"/>
  <c r="BK133"/>
  <c r="J199"/>
  <c r="BK172"/>
  <c r="J141"/>
  <c r="BK274"/>
  <c r="J268"/>
  <c r="BK263"/>
  <c r="BK249"/>
  <c r="BK237"/>
  <c r="J205"/>
  <c r="J184"/>
  <c r="J151"/>
  <c r="BK132"/>
  <c l="1" r="T131"/>
  <c r="R136"/>
  <c r="P195"/>
  <c r="R131"/>
  <c r="BK178"/>
  <c r="J178"/>
  <c r="J101"/>
  <c r="T195"/>
  <c r="BK233"/>
  <c r="J233"/>
  <c r="J107"/>
  <c r="P131"/>
  <c r="T136"/>
  <c r="P178"/>
  <c r="BK221"/>
  <c r="J221"/>
  <c r="J106"/>
  <c r="BK253"/>
  <c r="J253"/>
  <c r="J108"/>
  <c r="BK131"/>
  <c r="J131"/>
  <c r="J98"/>
  <c r="BK136"/>
  <c r="J136"/>
  <c r="J99"/>
  <c r="P136"/>
  <c r="R178"/>
  <c r="R253"/>
  <c r="R142"/>
  <c r="BK195"/>
  <c r="J195"/>
  <c r="J102"/>
  <c r="P233"/>
  <c r="BK269"/>
  <c r="J269"/>
  <c r="J109"/>
  <c r="T253"/>
  <c r="P142"/>
  <c r="R195"/>
  <c r="P221"/>
  <c r="P203"/>
  <c r="P253"/>
  <c r="P269"/>
  <c r="T142"/>
  <c r="R221"/>
  <c r="R203"/>
  <c r="T233"/>
  <c r="R269"/>
  <c r="BK142"/>
  <c r="J142"/>
  <c r="J100"/>
  <c r="T178"/>
  <c r="T221"/>
  <c r="T203"/>
  <c r="R233"/>
  <c r="T269"/>
  <c r="BK201"/>
  <c r="J201"/>
  <c r="J103"/>
  <c r="BK204"/>
  <c r="BK203"/>
  <c r="J203"/>
  <c r="J104"/>
  <c r="J89"/>
  <c r="J92"/>
  <c r="J125"/>
  <c r="BE264"/>
  <c r="F92"/>
  <c r="BE137"/>
  <c r="BE138"/>
  <c r="BE140"/>
  <c r="BE141"/>
  <c r="BE143"/>
  <c r="BE154"/>
  <c r="BE164"/>
  <c r="BE184"/>
  <c r="BE189"/>
  <c r="BE194"/>
  <c r="BE197"/>
  <c r="BE199"/>
  <c r="BE202"/>
  <c r="BE205"/>
  <c r="BE222"/>
  <c r="BE229"/>
  <c r="BE232"/>
  <c r="BE234"/>
  <c r="BE235"/>
  <c r="BE236"/>
  <c r="BE237"/>
  <c r="BE238"/>
  <c r="BE245"/>
  <c r="BE248"/>
  <c r="BE249"/>
  <c r="BE251"/>
  <c r="BE252"/>
  <c r="BE254"/>
  <c r="BE263"/>
  <c r="BE265"/>
  <c r="BE266"/>
  <c r="BE267"/>
  <c r="BE268"/>
  <c r="BE270"/>
  <c r="BE271"/>
  <c i="1" r="BA95"/>
  <c i="2" r="F91"/>
  <c r="E119"/>
  <c r="BE132"/>
  <c r="BE133"/>
  <c r="BE134"/>
  <c r="BE135"/>
  <c r="BE139"/>
  <c r="BE147"/>
  <c r="BE151"/>
  <c r="BE158"/>
  <c r="BE169"/>
  <c r="BE172"/>
  <c r="BE179"/>
  <c r="BE196"/>
  <c r="BE198"/>
  <c r="BE200"/>
  <c i="1" r="BB95"/>
  <c r="BC95"/>
  <c i="2" r="BE250"/>
  <c r="BE274"/>
  <c i="1" r="AW95"/>
  <c r="BD95"/>
  <c r="BA94"/>
  <c r="W30"/>
  <c r="BB94"/>
  <c r="W31"/>
  <c r="BC94"/>
  <c r="AY94"/>
  <c r="BD94"/>
  <c r="W33"/>
  <c i="2" l="1" r="P130"/>
  <c r="P129"/>
  <c i="1" r="AU95"/>
  <c i="2" r="R130"/>
  <c r="R129"/>
  <c r="T130"/>
  <c r="T129"/>
  <c r="J204"/>
  <c r="J105"/>
  <c r="BK130"/>
  <c r="J130"/>
  <c r="J97"/>
  <c i="1" r="AU94"/>
  <c r="W32"/>
  <c r="AX94"/>
  <c r="AW94"/>
  <c r="AK30"/>
  <c i="2" r="J33"/>
  <c i="1" r="AV95"/>
  <c r="AT95"/>
  <c i="2" r="F33"/>
  <c i="1" r="AZ95"/>
  <c r="AZ94"/>
  <c r="W29"/>
  <c i="2" l="1" r="BK129"/>
  <c r="J129"/>
  <c r="J30"/>
  <c i="1" r="AG95"/>
  <c r="AG94"/>
  <c r="AK26"/>
  <c r="AV94"/>
  <c r="AK29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<sst xmlns="http://schemas.openxmlformats.org/spreadsheetml/2006/main">
  <si>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</si>
  <si>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</si>
  <si>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</si>
  <si>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</si>
  <si>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{06fe3ce9-9c17-4189-9cb8-226f9ad67d38}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</si>
  <si>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</si>
  <si>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</si>
  <si>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</si>
  <si>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</si>
  <si>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</si>
  <si>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</si>
  <si>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</si>
  <si>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</si>
  <si>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</si>
  <si>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</si>
  <si>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</si>
  <si>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</si>
  <si>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026-2021 - Oprava střech školky</t>
  </si>
  <si>
    <t>KSO:</t>
  </si>
  <si>
    <t>CC-CZ:</t>
  </si>
  <si>
    <t>Místo:</t>
  </si>
  <si>
    <t xml:space="preserve"> </t>
  </si>
  <si>
    <t>Datum:</t>
  </si>
  <si>
    <t>9. 1. 2023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</si>
  <si>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</si>
  <si>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</si>
  <si>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</si>
  <si>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</si>
  <si>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</si>
  <si>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</si>
  <si>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</si>
  <si>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</si>
  <si>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</si>
  <si>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</si>
  <si>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</si>
  <si>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</si>
  <si>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</si>
  <si>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</si>
  <si>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</si>
  <si>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</si>
  <si>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</si>
  <si>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</si>
  <si>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</si>
  <si>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</si>
  <si>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</si>
  <si>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</si>
  <si>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</si>
  <si>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</si>
  <si>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</si>
  <si>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</si>
  <si>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</si>
  <si>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</si>
  <si>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</si>
  <si>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</si>
  <si>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</si>
  <si>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</si>
  <si>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</si>
  <si>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</si>
  <si>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</si>
  <si>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</si>
  <si>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</si>
  <si>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</si>
  <si>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</si>
  <si>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</si>
  <si>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</si>
  <si>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</si>
  <si>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</si>
  <si>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</si>
  <si>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</si>
  <si>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</si>
  <si>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</si>
  <si>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</si>
  <si>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</si>
  <si>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</si>
  <si>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</si>
  <si>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</si>
  <si>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</si>
  <si>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026-2021</t>
  </si>
  <si>
    <t>Oprava střech ...</t>
  </si>
  <si>
    <t>STA</t>
  </si>
  <si>
    <t>1</t>
  </si>
  <si>
    <t>{61f2cc8a-3c6b-4f94-9d52-0e74930a3a8f}</t>
  </si>
  <si>
    <t>2</t>
  </si>
  <si>
    <t>KRYCÍ LIST SOUPISU PRACÍ</t>
  </si>
  <si>
    <t>Objekt:</t>
  </si>
  <si>
    <t>026-2021 - Oprava střech 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</si>
  <si>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</si>
  <si>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</si>
  <si>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</si>
  <si>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</si>
  <si>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</si>
  <si>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</si>
  <si>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01 - Profese a vedlejší činnosti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</si>
  <si>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</si>
  <si>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</si>
  <si>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</si>
  <si>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</si>
  <si>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</si>
  <si>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</si>
  <si>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</si>
  <si>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</si>
  <si>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</si>
  <si>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</si>
  <si>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</si>
  <si>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</si>
  <si>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</si>
  <si>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</si>
  <si>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</si>
  <si>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</si>
  <si>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</si>
  <si>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</si>
  <si>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</si>
  <si>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</si>
  <si>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</si>
  <si>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</si>
  <si>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</si>
  <si>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</si>
  <si>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</si>
  <si>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</si>
  <si>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</si>
  <si>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01</t>
  </si>
  <si>
    <t>Profese a vedlejší činnosti</t>
  </si>
  <si>
    <t>K</t>
  </si>
  <si>
    <t>04.1</t>
  </si>
  <si>
    <t>Mimostaveništní doprava</t>
  </si>
  <si>
    <t>kpl</t>
  </si>
  <si>
    <t>4</t>
  </si>
  <si>
    <t>05.1</t>
  </si>
  <si>
    <t>Odstranění stávajícího žebříku</t>
  </si>
  <si>
    <t>3</t>
  </si>
  <si>
    <t>05.1213</t>
  </si>
  <si>
    <t>Zkrácení stávajícího žebříku</t>
  </si>
  <si>
    <t>6</t>
  </si>
  <si>
    <t>05.12137</t>
  </si>
  <si>
    <t>Odstranění stávajícího hromosvodu</t>
  </si>
  <si>
    <t>8</t>
  </si>
  <si>
    <t>Vodorovné konstrukce</t>
  </si>
  <si>
    <t>5</t>
  </si>
  <si>
    <t>417321414</t>
  </si>
  <si>
    <t>Ztužující pásy a věnce ze ŽB tř. C 20/25</t>
  </si>
  <si>
    <t>m3</t>
  </si>
  <si>
    <t>10</t>
  </si>
  <si>
    <t>417351115</t>
  </si>
  <si>
    <t>Zřízení bednění ztužujících věnců</t>
  </si>
  <si>
    <t>m2</t>
  </si>
  <si>
    <t>12</t>
  </si>
  <si>
    <t>7</t>
  </si>
  <si>
    <t>417351116</t>
  </si>
  <si>
    <t>Odstranění bednění ztužujících věnců</t>
  </si>
  <si>
    <t>14</t>
  </si>
  <si>
    <t>417351211RX1</t>
  </si>
  <si>
    <t>Tepelná izolace věnce</t>
  </si>
  <si>
    <t>16</t>
  </si>
  <si>
    <t>9</t>
  </si>
  <si>
    <t>417361821</t>
  </si>
  <si>
    <t>Výztuž ztužujících pásů a věnců betonářskou ocelí 10 505</t>
  </si>
  <si>
    <t>t</t>
  </si>
  <si>
    <t>18</t>
  </si>
  <si>
    <t>Úpravy povrchů, podlahy a osazování výplní</t>
  </si>
  <si>
    <t>621142001</t>
  </si>
  <si>
    <t>Potažení vnějších podhledů sklovláknitým pletivem vtlačeným do tenkovrstvé hmoty</t>
  </si>
  <si>
    <t>20</t>
  </si>
  <si>
    <t>VV</t>
  </si>
  <si>
    <t>podhled</t>
  </si>
  <si>
    <t>6,3*1,62</t>
  </si>
  <si>
    <t>Součet</t>
  </si>
  <si>
    <t>11</t>
  </si>
  <si>
    <t>621211021</t>
  </si>
  <si>
    <t>Montáž kontaktního zateplení vnějších podhledů lepením a mechanickým kotvením polystyrénových desek tl do 120 mm</t>
  </si>
  <si>
    <t>22</t>
  </si>
  <si>
    <t>M</t>
  </si>
  <si>
    <t>28375938</t>
  </si>
  <si>
    <t>deska EPS 70 fasádní λ=0,039 tl 100mm</t>
  </si>
  <si>
    <t>24</t>
  </si>
  <si>
    <t>10,206*1,02 "Přepočtené koeficientem množství</t>
  </si>
  <si>
    <t>13</t>
  </si>
  <si>
    <t>621531011</t>
  </si>
  <si>
    <t>Tenkovrstvá silikonová zrnitá omítka tl. 1,5 mm včetně penetrace vnějších podhledů</t>
  </si>
  <si>
    <t>26</t>
  </si>
  <si>
    <t>622142001</t>
  </si>
  <si>
    <t>Potažení vnějších stěn sklovláknitým pletivem vtlačeným do tenkovrstvé hmoty</t>
  </si>
  <si>
    <t>28</t>
  </si>
  <si>
    <t>(26,72+26,72+18,59+18,59)*0,7</t>
  </si>
  <si>
    <t>0,2*(5,55+5,55+7,4+7,4)</t>
  </si>
  <si>
    <t>0,6*(15,75+15,75+17,4+17,4)</t>
  </si>
  <si>
    <t>622211021</t>
  </si>
  <si>
    <t>Montáž kontaktního zateplení vnějších stěn lepením a mechanickým kotvením polystyrénových desek tl do 120 mm</t>
  </si>
  <si>
    <t>30</t>
  </si>
  <si>
    <t>32</t>
  </si>
  <si>
    <t>108,394*1,02 "Přepočtené koeficientem množství</t>
  </si>
  <si>
    <t>17</t>
  </si>
  <si>
    <t>622531011</t>
  </si>
  <si>
    <t>Tenkovrstvá silikonová zrnitá omítka tl. 1,5 mm včetně penetrace vnějších stěn</t>
  </si>
  <si>
    <t>34</t>
  </si>
  <si>
    <t>Ostatní konstrukce a práce, bourání</t>
  </si>
  <si>
    <t>941211111</t>
  </si>
  <si>
    <t>Montáž lešení řadového rámového lehkého zatížení do 200 kg/m2 š do 0,9 m v do 10 m</t>
  </si>
  <si>
    <t>36</t>
  </si>
  <si>
    <t>5*(18+18+17+17)</t>
  </si>
  <si>
    <t>5*(27+27+19+19)</t>
  </si>
  <si>
    <t>7*(17+17+19+19)</t>
  </si>
  <si>
    <t>19</t>
  </si>
  <si>
    <t>941211811</t>
  </si>
  <si>
    <t>Demontáž lešení řadového rámového lehkého zatížení do 200 kg/m2 š do 0,9 m v do 10 m</t>
  </si>
  <si>
    <t>38</t>
  </si>
  <si>
    <t>941221211</t>
  </si>
  <si>
    <t>Příplatek k lešení řadovému rámovému těžkému š 1,2 m v do 25 m za první a ZKD den použití</t>
  </si>
  <si>
    <t>40</t>
  </si>
  <si>
    <t>5*(18+18+17+17)*30</t>
  </si>
  <si>
    <t>5*(27+27+19+19)*30</t>
  </si>
  <si>
    <t>7*(17+17+19+19)*30</t>
  </si>
  <si>
    <t>962042321</t>
  </si>
  <si>
    <t>Bourání zdiva nadzákladového z betonu prostého přes 1 m3</t>
  </si>
  <si>
    <t>42</t>
  </si>
  <si>
    <t>997</t>
  </si>
  <si>
    <t>Přesun sutě</t>
  </si>
  <si>
    <t>997013114</t>
  </si>
  <si>
    <t>Vnitrostaveništní doprava suti a vybouraných hmot pro budovy v do 15 m s použitím mechanizace</t>
  </si>
  <si>
    <t>44</t>
  </si>
  <si>
    <t>23</t>
  </si>
  <si>
    <t>997013501</t>
  </si>
  <si>
    <t>Odvoz suti a vybouraných hmot na skládku nebo meziskládku do 1 km se složením</t>
  </si>
  <si>
    <t>46</t>
  </si>
  <si>
    <t>997013509</t>
  </si>
  <si>
    <t>Příplatek k odvozu suti a vybouraných hmot na skládku ZKD 1 km přes 1 km</t>
  </si>
  <si>
    <t>48</t>
  </si>
  <si>
    <t>25</t>
  </si>
  <si>
    <t>997013601</t>
  </si>
  <si>
    <t>Poplatek za uložení na skládce (skládkovné) stavebního odpadu betonového kód odpadu 17 01 01</t>
  </si>
  <si>
    <t>50</t>
  </si>
  <si>
    <t>997013645</t>
  </si>
  <si>
    <t>Poplatek za uložení na skládce (skládkovné) odpadu asfaltového bez dehtu kód odpadu 17 03 02</t>
  </si>
  <si>
    <t>52</t>
  </si>
  <si>
    <t>998</t>
  </si>
  <si>
    <t>Přesun hmot</t>
  </si>
  <si>
    <t>27</t>
  </si>
  <si>
    <t>998011002</t>
  </si>
  <si>
    <t>Přesun hmot pro budovy zděné v do 12 m</t>
  </si>
  <si>
    <t>54</t>
  </si>
  <si>
    <t>PSV</t>
  </si>
  <si>
    <t>Práce a dodávky PSV</t>
  </si>
  <si>
    <t>712</t>
  </si>
  <si>
    <t>Povlakové krytiny</t>
  </si>
  <si>
    <t>712300832</t>
  </si>
  <si>
    <t>Odstranění povlakové krytiny střech do 10° dvouvrstvé</t>
  </si>
  <si>
    <t>56</t>
  </si>
  <si>
    <t>Svislá na atikách</t>
  </si>
  <si>
    <t>V1</t>
  </si>
  <si>
    <t>(26,72+26,72+18,59+18,59)*0,5</t>
  </si>
  <si>
    <t>V2</t>
  </si>
  <si>
    <t>76*0,5</t>
  </si>
  <si>
    <t>V3</t>
  </si>
  <si>
    <t>vodorovná</t>
  </si>
  <si>
    <t>(26,72+26,72+18,59+18,59)*0,3</t>
  </si>
  <si>
    <t>76*0,3</t>
  </si>
  <si>
    <t>713</t>
  </si>
  <si>
    <t>Izolace tepelné</t>
  </si>
  <si>
    <t>29</t>
  </si>
  <si>
    <t>713121111</t>
  </si>
  <si>
    <t>Montáž izolace tepelné podlah volně kladenými rohožemi, pásy, dílci, deskami 1 vrstva</t>
  </si>
  <si>
    <t>58</t>
  </si>
  <si>
    <t>doporučení tepelná izolace střechy</t>
  </si>
  <si>
    <t>26*12,92</t>
  </si>
  <si>
    <t>5*8</t>
  </si>
  <si>
    <t>15*16</t>
  </si>
  <si>
    <t>63141194</t>
  </si>
  <si>
    <t xml:space="preserve">deska tepelně izolační minerální do šikmých střech a stěn  λ=0,036-0,037 tl 150mm</t>
  </si>
  <si>
    <t>60</t>
  </si>
  <si>
    <t>855,92*1,02 "Přepočtené koeficientem množství</t>
  </si>
  <si>
    <t>31</t>
  </si>
  <si>
    <t>998713102</t>
  </si>
  <si>
    <t>Přesun hmot tonážní pro izolace tepelné v objektech v do 12 m</t>
  </si>
  <si>
    <t>62</t>
  </si>
  <si>
    <t>762</t>
  </si>
  <si>
    <t>Konstrukce tesařské</t>
  </si>
  <si>
    <t>762342214</t>
  </si>
  <si>
    <t>Montáž laťování na střechách jednoduchých sklonu do 60° osové vzdálenosti do 360 mm</t>
  </si>
  <si>
    <t>64</t>
  </si>
  <si>
    <t>33</t>
  </si>
  <si>
    <t>762342216</t>
  </si>
  <si>
    <t>Montáž laťování na střechách jednoduchých sklonu do 60° osové vzdálenosti do 600 mm</t>
  </si>
  <si>
    <t>66</t>
  </si>
  <si>
    <t>60514101</t>
  </si>
  <si>
    <t>řezivo jehličnaté lať 10-25cm2</t>
  </si>
  <si>
    <t>68</t>
  </si>
  <si>
    <t>35</t>
  </si>
  <si>
    <t>762395000</t>
  </si>
  <si>
    <t>Spojovací prostředky krovů, bednění, laťování, nadstřešních konstrukcí</t>
  </si>
  <si>
    <t>70</t>
  </si>
  <si>
    <t>762431016</t>
  </si>
  <si>
    <t>Obložení stěn z desek OSB tl 22 mm na sraz přibíjených</t>
  </si>
  <si>
    <t>72</t>
  </si>
  <si>
    <t>37</t>
  </si>
  <si>
    <t>762495000</t>
  </si>
  <si>
    <t>Spojovací prostředky pro montáž olištování, obložení stropů, střešních podhledů a stěn</t>
  </si>
  <si>
    <t>74</t>
  </si>
  <si>
    <t>118*0,6*0,022</t>
  </si>
  <si>
    <t>762811210</t>
  </si>
  <si>
    <t>Montáž vrchního záklopu z hrubých prken na sraz spáry zakryté</t>
  </si>
  <si>
    <t>76</t>
  </si>
  <si>
    <t>39</t>
  </si>
  <si>
    <t>60515111</t>
  </si>
  <si>
    <t>řezivo jehličnaté boční prkno 20-30mm</t>
  </si>
  <si>
    <t>78</t>
  </si>
  <si>
    <t>762895000</t>
  </si>
  <si>
    <t>Spojovací prostředky pro montáž záklopu, stropnice a podbíjení</t>
  </si>
  <si>
    <t>80</t>
  </si>
  <si>
    <t>41</t>
  </si>
  <si>
    <t>762RX1</t>
  </si>
  <si>
    <t>Dodávka a montáž střechních vazníků, včetně kotvení do věnce</t>
  </si>
  <si>
    <t>82</t>
  </si>
  <si>
    <t>998762101</t>
  </si>
  <si>
    <t>Přesun hmot tonážní pro kce tesařské v objektech v do 6 m</t>
  </si>
  <si>
    <t>84</t>
  </si>
  <si>
    <t>764</t>
  </si>
  <si>
    <t>Konstrukce klempířské</t>
  </si>
  <si>
    <t>43</t>
  </si>
  <si>
    <t>764002841</t>
  </si>
  <si>
    <t>Demontáž oplechování horních ploch zdí a nadezdívek do suti</t>
  </si>
  <si>
    <t>m</t>
  </si>
  <si>
    <t>86</t>
  </si>
  <si>
    <t>90</t>
  </si>
  <si>
    <t>7,2+7,2+5,35+5,35</t>
  </si>
  <si>
    <t>764101141</t>
  </si>
  <si>
    <t>Montáž krytiny střechy rovné z taškových tabulí sklonu do 30°</t>
  </si>
  <si>
    <t>88</t>
  </si>
  <si>
    <t>45</t>
  </si>
  <si>
    <t>55350183RX1</t>
  </si>
  <si>
    <t>krytina střešní profilovaný dle specifikace v PD</t>
  </si>
  <si>
    <t>764212431</t>
  </si>
  <si>
    <t>Oplechování rovné okapové hrany z Pz plechu rš 150 mm</t>
  </si>
  <si>
    <t>92</t>
  </si>
  <si>
    <t>47</t>
  </si>
  <si>
    <t>764511404</t>
  </si>
  <si>
    <t>Žlab podokapní půlkruhový z Pz plechu rš 330 mm</t>
  </si>
  <si>
    <t>94</t>
  </si>
  <si>
    <t>764518423</t>
  </si>
  <si>
    <t>Svody kruhové včetně objímek, kolen, odskoků z Pz plechu průměru 120 mm</t>
  </si>
  <si>
    <t>96</t>
  </si>
  <si>
    <t>49</t>
  </si>
  <si>
    <t>998764102</t>
  </si>
  <si>
    <t>Přesun hmot tonážní pro konstrukce klempířské v objektech v do 12 m</t>
  </si>
  <si>
    <t>98</t>
  </si>
  <si>
    <t>765</t>
  </si>
  <si>
    <t>Krytina skládaná</t>
  </si>
  <si>
    <t>765191001</t>
  </si>
  <si>
    <t>Montáž pojistné hydroizolační nebo parotěsné fólie kladené ve sklonu do 20° lepením na bednění nebo izolaci</t>
  </si>
  <si>
    <t>100</t>
  </si>
  <si>
    <t>51</t>
  </si>
  <si>
    <t>28329036</t>
  </si>
  <si>
    <t>fólie kontaktní difuzně propustná pro doplňkovou hydroizolační vrstvu, třívrstvá mikroporézní PP 150g/m2 s integrovanou samolepící páskou</t>
  </si>
  <si>
    <t>102</t>
  </si>
  <si>
    <t>992,97*1,1 "Přepočtené koeficientem množství</t>
  </si>
  <si>
    <t>998765102</t>
  </si>
  <si>
    <t>Přesun hmot tonážní pro krytiny skládané v objektech v do 12 m</t>
  </si>
  <si>
    <t>104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</si>
</sst>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3" borderId="22" xfId="0" applyNumberFormat="1" applyFont="1" applyFill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026-2021 - Oprava střech školky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9. 1. 2023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14</v>
      </c>
      <c r="BW94" s="101" t="s">
        <v>4</v>
      </c>
      <c r="BX94" s="101" t="s">
        <v>75</v>
      </c>
      <c r="CL94" s="101" t="s">
        <v>1</v>
      </c>
    </row>
    <row r="95" s="7" customFormat="1" ht="24.75" customHeight="1">
      <c r="A95" s="103" t="s">
        <v>76</v>
      </c>
      <c r="B95" s="104"/>
      <c r="C95" s="105"/>
      <c r="D95" s="106" t="s">
        <v>77</v>
      </c>
      <c r="E95" s="106"/>
      <c r="F95" s="106"/>
      <c r="G95" s="106"/>
      <c r="H95" s="106"/>
      <c r="I95" s="107"/>
      <c r="J95" s="106" t="s">
        <v>78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'026-2021 - Oprava střech 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79</v>
      </c>
      <c r="AR95" s="104"/>
      <c r="AS95" s="110">
        <v>0</v>
      </c>
      <c r="AT95" s="111">
        <f>ROUND(SUM(AV95:AW95),2)</f>
        <v>0</v>
      </c>
      <c r="AU95" s="112">
        <f>'026-2021 - Oprava střech ...'!P129</f>
        <v>0</v>
      </c>
      <c r="AV95" s="111">
        <f>'026-2021 - Oprava střech ...'!J33</f>
        <v>0</v>
      </c>
      <c r="AW95" s="111">
        <f>'026-2021 - Oprava střech ...'!J34</f>
        <v>0</v>
      </c>
      <c r="AX95" s="111">
        <f>'026-2021 - Oprava střech ...'!J35</f>
        <v>0</v>
      </c>
      <c r="AY95" s="111">
        <f>'026-2021 - Oprava střech ...'!J36</f>
        <v>0</v>
      </c>
      <c r="AZ95" s="111">
        <f>'026-2021 - Oprava střech ...'!F33</f>
        <v>0</v>
      </c>
      <c r="BA95" s="111">
        <f>'026-2021 - Oprava střech ...'!F34</f>
        <v>0</v>
      </c>
      <c r="BB95" s="111">
        <f>'026-2021 - Oprava střech ...'!F35</f>
        <v>0</v>
      </c>
      <c r="BC95" s="111">
        <f>'026-2021 - Oprava střech ...'!F36</f>
        <v>0</v>
      </c>
      <c r="BD95" s="113">
        <f>'026-2021 - Oprava střech ...'!F37</f>
        <v>0</v>
      </c>
      <c r="BE95" s="7"/>
      <c r="BT95" s="114" t="s">
        <v>80</v>
      </c>
      <c r="BV95" s="114" t="s">
        <v>14</v>
      </c>
      <c r="BW95" s="114" t="s">
        <v>81</v>
      </c>
      <c r="BX95" s="114" t="s">
        <v>4</v>
      </c>
      <c r="CL95" s="114" t="s">
        <v>1</v>
      </c>
      <c r="CM95" s="114" t="s">
        <v>82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6-2021 - Oprava střech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83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16" t="str">
        <f>'Rekapitulace stavby'!K6</f>
        <v>026-2021 - Oprava střech školky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85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9. 1. 2023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17"/>
      <c r="B27" s="118"/>
      <c r="C27" s="117"/>
      <c r="D27" s="117"/>
      <c r="E27" s="35" t="s">
        <v>1</v>
      </c>
      <c r="F27" s="35"/>
      <c r="G27" s="35"/>
      <c r="H27" s="3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0" t="s">
        <v>33</v>
      </c>
      <c r="E30" s="37"/>
      <c r="F30" s="37"/>
      <c r="G30" s="37"/>
      <c r="H30" s="37"/>
      <c r="I30" s="37"/>
      <c r="J30" s="95">
        <f>ROUND(J129,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1" t="s">
        <v>37</v>
      </c>
      <c r="E33" s="31" t="s">
        <v>38</v>
      </c>
      <c r="F33" s="122">
        <f>ROUND((SUM(BE129:BE274)),  2)</f>
        <v>0</v>
      </c>
      <c r="G33" s="37"/>
      <c r="H33" s="37"/>
      <c r="I33" s="123">
        <v>0.20999999999999999</v>
      </c>
      <c r="J33" s="122">
        <f>ROUND(((SUM(BE129:BE274))*I33),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2">
        <f>ROUND((SUM(BF129:BF274)),  2)</f>
        <v>0</v>
      </c>
      <c r="G34" s="37"/>
      <c r="H34" s="37"/>
      <c r="I34" s="123">
        <v>0.14999999999999999</v>
      </c>
      <c r="J34" s="122">
        <f>ROUND(((SUM(BF129:BF274))*I34),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2">
        <f>ROUND((SUM(BG129:BG274)),  2)</f>
        <v>0</v>
      </c>
      <c r="G35" s="37"/>
      <c r="H35" s="37"/>
      <c r="I35" s="123">
        <v>0.20999999999999999</v>
      </c>
      <c r="J35" s="122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2">
        <f>ROUND((SUM(BH129:BH274)),  2)</f>
        <v>0</v>
      </c>
      <c r="G36" s="37"/>
      <c r="H36" s="37"/>
      <c r="I36" s="123">
        <v>0.14999999999999999</v>
      </c>
      <c r="J36" s="122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2">
        <f>ROUND((SUM(BI129:BI274)),  2)</f>
        <v>0</v>
      </c>
      <c r="G37" s="37"/>
      <c r="H37" s="37"/>
      <c r="I37" s="123">
        <v>0</v>
      </c>
      <c r="J37" s="122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4"/>
      <c r="D39" s="125" t="s">
        <v>43</v>
      </c>
      <c r="E39" s="80"/>
      <c r="F39" s="80"/>
      <c r="G39" s="126" t="s">
        <v>44</v>
      </c>
      <c r="H39" s="127" t="s">
        <v>45</v>
      </c>
      <c r="I39" s="80"/>
      <c r="J39" s="128">
        <f>SUM(J30:J37)</f>
        <v>0</v>
      </c>
      <c r="K39" s="129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0" t="s">
        <v>49</v>
      </c>
      <c r="G61" s="57" t="s">
        <v>48</v>
      </c>
      <c r="H61" s="40"/>
      <c r="I61" s="40"/>
      <c r="J61" s="131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0" t="s">
        <v>49</v>
      </c>
      <c r="G76" s="57" t="s">
        <v>48</v>
      </c>
      <c r="H76" s="40"/>
      <c r="I76" s="40"/>
      <c r="J76" s="131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16" t="str">
        <f>E7</f>
        <v>026-2021 - Oprava střech školky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026-2021 - Oprava střech ...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9. 1. 2023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2" t="s">
        <v>87</v>
      </c>
      <c r="D94" s="124"/>
      <c r="E94" s="124"/>
      <c r="F94" s="124"/>
      <c r="G94" s="124"/>
      <c r="H94" s="124"/>
      <c r="I94" s="124"/>
      <c r="J94" s="133" t="s">
        <v>88</v>
      </c>
      <c r="K94" s="124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4" t="s">
        <v>89</v>
      </c>
      <c r="D96" s="37"/>
      <c r="E96" s="37"/>
      <c r="F96" s="37"/>
      <c r="G96" s="37"/>
      <c r="H96" s="37"/>
      <c r="I96" s="37"/>
      <c r="J96" s="95">
        <f>J129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90</v>
      </c>
    </row>
    <row r="97" s="9" customFormat="1" ht="24.96" customHeight="1">
      <c r="A97" s="9"/>
      <c r="B97" s="135"/>
      <c r="C97" s="9"/>
      <c r="D97" s="136" t="s">
        <v>91</v>
      </c>
      <c r="E97" s="137"/>
      <c r="F97" s="137"/>
      <c r="G97" s="137"/>
      <c r="H97" s="137"/>
      <c r="I97" s="137"/>
      <c r="J97" s="138">
        <f>J130</f>
        <v>0</v>
      </c>
      <c r="K97" s="9"/>
      <c r="L97" s="13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9"/>
      <c r="C98" s="10"/>
      <c r="D98" s="140" t="s">
        <v>92</v>
      </c>
      <c r="E98" s="141"/>
      <c r="F98" s="141"/>
      <c r="G98" s="141"/>
      <c r="H98" s="141"/>
      <c r="I98" s="141"/>
      <c r="J98" s="142">
        <f>J131</f>
        <v>0</v>
      </c>
      <c r="K98" s="10"/>
      <c r="L98" s="13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9"/>
      <c r="C99" s="10"/>
      <c r="D99" s="140" t="s">
        <v>93</v>
      </c>
      <c r="E99" s="141"/>
      <c r="F99" s="141"/>
      <c r="G99" s="141"/>
      <c r="H99" s="141"/>
      <c r="I99" s="141"/>
      <c r="J99" s="142">
        <f>J136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9"/>
      <c r="C100" s="10"/>
      <c r="D100" s="140" t="s">
        <v>94</v>
      </c>
      <c r="E100" s="141"/>
      <c r="F100" s="141"/>
      <c r="G100" s="141"/>
      <c r="H100" s="141"/>
      <c r="I100" s="141"/>
      <c r="J100" s="142">
        <f>J142</f>
        <v>0</v>
      </c>
      <c r="K100" s="10"/>
      <c r="L100" s="13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9"/>
      <c r="C101" s="10"/>
      <c r="D101" s="140" t="s">
        <v>95</v>
      </c>
      <c r="E101" s="141"/>
      <c r="F101" s="141"/>
      <c r="G101" s="141"/>
      <c r="H101" s="141"/>
      <c r="I101" s="141"/>
      <c r="J101" s="142">
        <f>J178</f>
        <v>0</v>
      </c>
      <c r="K101" s="10"/>
      <c r="L101" s="13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9"/>
      <c r="C102" s="10"/>
      <c r="D102" s="140" t="s">
        <v>96</v>
      </c>
      <c r="E102" s="141"/>
      <c r="F102" s="141"/>
      <c r="G102" s="141"/>
      <c r="H102" s="141"/>
      <c r="I102" s="141"/>
      <c r="J102" s="142">
        <f>J195</f>
        <v>0</v>
      </c>
      <c r="K102" s="10"/>
      <c r="L102" s="13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9"/>
      <c r="C103" s="10"/>
      <c r="D103" s="140" t="s">
        <v>97</v>
      </c>
      <c r="E103" s="141"/>
      <c r="F103" s="141"/>
      <c r="G103" s="141"/>
      <c r="H103" s="141"/>
      <c r="I103" s="141"/>
      <c r="J103" s="142">
        <f>J201</f>
        <v>0</v>
      </c>
      <c r="K103" s="10"/>
      <c r="L103" s="13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5"/>
      <c r="C104" s="9"/>
      <c r="D104" s="136" t="s">
        <v>98</v>
      </c>
      <c r="E104" s="137"/>
      <c r="F104" s="137"/>
      <c r="G104" s="137"/>
      <c r="H104" s="137"/>
      <c r="I104" s="137"/>
      <c r="J104" s="138">
        <f>J203</f>
        <v>0</v>
      </c>
      <c r="K104" s="9"/>
      <c r="L104" s="13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9"/>
      <c r="C105" s="10"/>
      <c r="D105" s="140" t="s">
        <v>99</v>
      </c>
      <c r="E105" s="141"/>
      <c r="F105" s="141"/>
      <c r="G105" s="141"/>
      <c r="H105" s="141"/>
      <c r="I105" s="141"/>
      <c r="J105" s="142">
        <f>J204</f>
        <v>0</v>
      </c>
      <c r="K105" s="10"/>
      <c r="L105" s="13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9"/>
      <c r="C106" s="10"/>
      <c r="D106" s="140" t="s">
        <v>100</v>
      </c>
      <c r="E106" s="141"/>
      <c r="F106" s="141"/>
      <c r="G106" s="141"/>
      <c r="H106" s="141"/>
      <c r="I106" s="141"/>
      <c r="J106" s="142">
        <f>J221</f>
        <v>0</v>
      </c>
      <c r="K106" s="10"/>
      <c r="L106" s="13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9"/>
      <c r="C107" s="10"/>
      <c r="D107" s="140" t="s">
        <v>101</v>
      </c>
      <c r="E107" s="141"/>
      <c r="F107" s="141"/>
      <c r="G107" s="141"/>
      <c r="H107" s="141"/>
      <c r="I107" s="141"/>
      <c r="J107" s="142">
        <f>J233</f>
        <v>0</v>
      </c>
      <c r="K107" s="10"/>
      <c r="L107" s="13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9"/>
      <c r="C108" s="10"/>
      <c r="D108" s="140" t="s">
        <v>102</v>
      </c>
      <c r="E108" s="141"/>
      <c r="F108" s="141"/>
      <c r="G108" s="141"/>
      <c r="H108" s="141"/>
      <c r="I108" s="141"/>
      <c r="J108" s="142">
        <f>J253</f>
        <v>0</v>
      </c>
      <c r="K108" s="10"/>
      <c r="L108" s="13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9"/>
      <c r="C109" s="10"/>
      <c r="D109" s="140" t="s">
        <v>103</v>
      </c>
      <c r="E109" s="141"/>
      <c r="F109" s="141"/>
      <c r="G109" s="141"/>
      <c r="H109" s="141"/>
      <c r="I109" s="141"/>
      <c r="J109" s="142">
        <f>J269</f>
        <v>0</v>
      </c>
      <c r="K109" s="10"/>
      <c r="L109" s="13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104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116" t="str">
        <f>E7</f>
        <v>026-2021 - Oprava střech školky</v>
      </c>
      <c r="F119" s="31"/>
      <c r="G119" s="31"/>
      <c r="H119" s="31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84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E9</f>
        <v>026-2021 - Oprava střech ...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F12</f>
        <v xml:space="preserve"> </v>
      </c>
      <c r="G123" s="37"/>
      <c r="H123" s="37"/>
      <c r="I123" s="31" t="s">
        <v>22</v>
      </c>
      <c r="J123" s="68" t="str">
        <f>IF(J12="","",J12)</f>
        <v>9. 1. 2023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E15</f>
        <v xml:space="preserve"> </v>
      </c>
      <c r="G125" s="37"/>
      <c r="H125" s="37"/>
      <c r="I125" s="31" t="s">
        <v>29</v>
      </c>
      <c r="J125" s="35" t="str">
        <f>E21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7"/>
      <c r="E126" s="37"/>
      <c r="F126" s="26" t="str">
        <f>IF(E18="","",E18)</f>
        <v>Vyplň údaj</v>
      </c>
      <c r="G126" s="37"/>
      <c r="H126" s="37"/>
      <c r="I126" s="31" t="s">
        <v>31</v>
      </c>
      <c r="J126" s="35" t="str">
        <f>E24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43"/>
      <c r="B128" s="144"/>
      <c r="C128" s="145" t="s">
        <v>105</v>
      </c>
      <c r="D128" s="146" t="s">
        <v>58</v>
      </c>
      <c r="E128" s="146" t="s">
        <v>54</v>
      </c>
      <c r="F128" s="146" t="s">
        <v>55</v>
      </c>
      <c r="G128" s="146" t="s">
        <v>106</v>
      </c>
      <c r="H128" s="146" t="s">
        <v>107</v>
      </c>
      <c r="I128" s="146" t="s">
        <v>108</v>
      </c>
      <c r="J128" s="146" t="s">
        <v>88</v>
      </c>
      <c r="K128" s="147" t="s">
        <v>109</v>
      </c>
      <c r="L128" s="148"/>
      <c r="M128" s="85" t="s">
        <v>1</v>
      </c>
      <c r="N128" s="86" t="s">
        <v>37</v>
      </c>
      <c r="O128" s="86" t="s">
        <v>110</v>
      </c>
      <c r="P128" s="86" t="s">
        <v>111</v>
      </c>
      <c r="Q128" s="86" t="s">
        <v>112</v>
      </c>
      <c r="R128" s="86" t="s">
        <v>113</v>
      </c>
      <c r="S128" s="86" t="s">
        <v>114</v>
      </c>
      <c r="T128" s="87" t="s">
        <v>115</v>
      </c>
      <c r="U128" s="143"/>
      <c r="V128" s="143"/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="2" customFormat="1" ht="22.8" customHeight="1">
      <c r="A129" s="37"/>
      <c r="B129" s="38"/>
      <c r="C129" s="92" t="s">
        <v>116</v>
      </c>
      <c r="D129" s="37"/>
      <c r="E129" s="37"/>
      <c r="F129" s="37"/>
      <c r="G129" s="37"/>
      <c r="H129" s="37"/>
      <c r="I129" s="37"/>
      <c r="J129" s="149">
        <f>BK129</f>
        <v>0</v>
      </c>
      <c r="K129" s="37"/>
      <c r="L129" s="38"/>
      <c r="M129" s="88"/>
      <c r="N129" s="72"/>
      <c r="O129" s="89"/>
      <c r="P129" s="150">
        <f>P130+P203</f>
        <v>0</v>
      </c>
      <c r="Q129" s="89"/>
      <c r="R129" s="150">
        <f>R130+R203</f>
        <v>0</v>
      </c>
      <c r="S129" s="89"/>
      <c r="T129" s="151">
        <f>T130+T203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72</v>
      </c>
      <c r="AU129" s="18" t="s">
        <v>90</v>
      </c>
      <c r="BK129" s="152">
        <f>BK130+BK203</f>
        <v>0</v>
      </c>
    </row>
    <row r="130" s="12" customFormat="1" ht="25.92" customHeight="1">
      <c r="A130" s="12"/>
      <c r="B130" s="153"/>
      <c r="C130" s="12"/>
      <c r="D130" s="154" t="s">
        <v>72</v>
      </c>
      <c r="E130" s="155" t="s">
        <v>117</v>
      </c>
      <c r="F130" s="155" t="s">
        <v>118</v>
      </c>
      <c r="G130" s="12"/>
      <c r="H130" s="12"/>
      <c r="I130" s="156"/>
      <c r="J130" s="157">
        <f>BK130</f>
        <v>0</v>
      </c>
      <c r="K130" s="12"/>
      <c r="L130" s="153"/>
      <c r="M130" s="158"/>
      <c r="N130" s="159"/>
      <c r="O130" s="159"/>
      <c r="P130" s="160">
        <f>P131+P136+P142+P178+P195+P201</f>
        <v>0</v>
      </c>
      <c r="Q130" s="159"/>
      <c r="R130" s="160">
        <f>R131+R136+R142+R178+R195+R201</f>
        <v>0</v>
      </c>
      <c r="S130" s="159"/>
      <c r="T130" s="161">
        <f>T131+T136+T142+T178+T195+T201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4" t="s">
        <v>80</v>
      </c>
      <c r="AT130" s="162" t="s">
        <v>72</v>
      </c>
      <c r="AU130" s="162" t="s">
        <v>73</v>
      </c>
      <c r="AY130" s="154" t="s">
        <v>119</v>
      </c>
      <c r="BK130" s="163">
        <f>BK131+BK136+BK142+BK178+BK195+BK201</f>
        <v>0</v>
      </c>
    </row>
    <row r="131" s="12" customFormat="1" ht="22.8" customHeight="1">
      <c r="A131" s="12"/>
      <c r="B131" s="153"/>
      <c r="C131" s="12"/>
      <c r="D131" s="154" t="s">
        <v>72</v>
      </c>
      <c r="E131" s="164" t="s">
        <v>120</v>
      </c>
      <c r="F131" s="164" t="s">
        <v>121</v>
      </c>
      <c r="G131" s="12"/>
      <c r="H131" s="12"/>
      <c r="I131" s="156"/>
      <c r="J131" s="165">
        <f>BK131</f>
        <v>0</v>
      </c>
      <c r="K131" s="12"/>
      <c r="L131" s="153"/>
      <c r="M131" s="158"/>
      <c r="N131" s="159"/>
      <c r="O131" s="159"/>
      <c r="P131" s="160">
        <f>SUM(P132:P135)</f>
        <v>0</v>
      </c>
      <c r="Q131" s="159"/>
      <c r="R131" s="160">
        <f>SUM(R132:R135)</f>
        <v>0</v>
      </c>
      <c r="S131" s="159"/>
      <c r="T131" s="161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4" t="s">
        <v>80</v>
      </c>
      <c r="AT131" s="162" t="s">
        <v>72</v>
      </c>
      <c r="AU131" s="162" t="s">
        <v>80</v>
      </c>
      <c r="AY131" s="154" t="s">
        <v>119</v>
      </c>
      <c r="BK131" s="163">
        <f>SUM(BK132:BK135)</f>
        <v>0</v>
      </c>
    </row>
    <row r="132" s="2" customFormat="1" ht="16.5" customHeight="1">
      <c r="A132" s="37"/>
      <c r="B132" s="166"/>
      <c r="C132" s="167" t="s">
        <v>80</v>
      </c>
      <c r="D132" s="167" t="s">
        <v>122</v>
      </c>
      <c r="E132" s="168" t="s">
        <v>123</v>
      </c>
      <c r="F132" s="169" t="s">
        <v>124</v>
      </c>
      <c r="G132" s="170" t="s">
        <v>125</v>
      </c>
      <c r="H132" s="171">
        <v>1</v>
      </c>
      <c r="I132" s="172"/>
      <c r="J132" s="173">
        <f>ROUND(I132*H132,2)</f>
        <v>0</v>
      </c>
      <c r="K132" s="169" t="s">
        <v>1</v>
      </c>
      <c r="L132" s="38"/>
      <c r="M132" s="174" t="s">
        <v>1</v>
      </c>
      <c r="N132" s="175" t="s">
        <v>38</v>
      </c>
      <c r="O132" s="76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8" t="s">
        <v>126</v>
      </c>
      <c r="AT132" s="178" t="s">
        <v>122</v>
      </c>
      <c r="AU132" s="178" t="s">
        <v>82</v>
      </c>
      <c r="AY132" s="18" t="s">
        <v>119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8" t="s">
        <v>80</v>
      </c>
      <c r="BK132" s="179">
        <f>ROUND(I132*H132,2)</f>
        <v>0</v>
      </c>
      <c r="BL132" s="18" t="s">
        <v>126</v>
      </c>
      <c r="BM132" s="178" t="s">
        <v>82</v>
      </c>
    </row>
    <row r="133" s="2" customFormat="1" ht="16.5" customHeight="1">
      <c r="A133" s="37"/>
      <c r="B133" s="166"/>
      <c r="C133" s="167" t="s">
        <v>82</v>
      </c>
      <c r="D133" s="167" t="s">
        <v>122</v>
      </c>
      <c r="E133" s="168" t="s">
        <v>127</v>
      </c>
      <c r="F133" s="169" t="s">
        <v>128</v>
      </c>
      <c r="G133" s="170" t="s">
        <v>125</v>
      </c>
      <c r="H133" s="171">
        <v>4</v>
      </c>
      <c r="I133" s="172"/>
      <c r="J133" s="173">
        <f>ROUND(I133*H133,2)</f>
        <v>0</v>
      </c>
      <c r="K133" s="169" t="s">
        <v>1</v>
      </c>
      <c r="L133" s="38"/>
      <c r="M133" s="174" t="s">
        <v>1</v>
      </c>
      <c r="N133" s="175" t="s">
        <v>38</v>
      </c>
      <c r="O133" s="76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8" t="s">
        <v>126</v>
      </c>
      <c r="AT133" s="178" t="s">
        <v>122</v>
      </c>
      <c r="AU133" s="178" t="s">
        <v>82</v>
      </c>
      <c r="AY133" s="18" t="s">
        <v>119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80</v>
      </c>
      <c r="BK133" s="179">
        <f>ROUND(I133*H133,2)</f>
        <v>0</v>
      </c>
      <c r="BL133" s="18" t="s">
        <v>126</v>
      </c>
      <c r="BM133" s="178" t="s">
        <v>126</v>
      </c>
    </row>
    <row r="134" s="2" customFormat="1" ht="16.5" customHeight="1">
      <c r="A134" s="37"/>
      <c r="B134" s="166"/>
      <c r="C134" s="167" t="s">
        <v>129</v>
      </c>
      <c r="D134" s="167" t="s">
        <v>122</v>
      </c>
      <c r="E134" s="168" t="s">
        <v>130</v>
      </c>
      <c r="F134" s="169" t="s">
        <v>131</v>
      </c>
      <c r="G134" s="170" t="s">
        <v>125</v>
      </c>
      <c r="H134" s="171">
        <v>1</v>
      </c>
      <c r="I134" s="172"/>
      <c r="J134" s="173">
        <f>ROUND(I134*H134,2)</f>
        <v>0</v>
      </c>
      <c r="K134" s="169" t="s">
        <v>1</v>
      </c>
      <c r="L134" s="38"/>
      <c r="M134" s="174" t="s">
        <v>1</v>
      </c>
      <c r="N134" s="175" t="s">
        <v>38</v>
      </c>
      <c r="O134" s="76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8" t="s">
        <v>126</v>
      </c>
      <c r="AT134" s="178" t="s">
        <v>122</v>
      </c>
      <c r="AU134" s="178" t="s">
        <v>82</v>
      </c>
      <c r="AY134" s="18" t="s">
        <v>119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8" t="s">
        <v>80</v>
      </c>
      <c r="BK134" s="179">
        <f>ROUND(I134*H134,2)</f>
        <v>0</v>
      </c>
      <c r="BL134" s="18" t="s">
        <v>126</v>
      </c>
      <c r="BM134" s="178" t="s">
        <v>132</v>
      </c>
    </row>
    <row r="135" s="2" customFormat="1" ht="16.5" customHeight="1">
      <c r="A135" s="37"/>
      <c r="B135" s="166"/>
      <c r="C135" s="167" t="s">
        <v>126</v>
      </c>
      <c r="D135" s="167" t="s">
        <v>122</v>
      </c>
      <c r="E135" s="168" t="s">
        <v>133</v>
      </c>
      <c r="F135" s="169" t="s">
        <v>134</v>
      </c>
      <c r="G135" s="170" t="s">
        <v>125</v>
      </c>
      <c r="H135" s="171">
        <v>2</v>
      </c>
      <c r="I135" s="172"/>
      <c r="J135" s="173">
        <f>ROUND(I135*H135,2)</f>
        <v>0</v>
      </c>
      <c r="K135" s="169" t="s">
        <v>1</v>
      </c>
      <c r="L135" s="38"/>
      <c r="M135" s="174" t="s">
        <v>1</v>
      </c>
      <c r="N135" s="175" t="s">
        <v>38</v>
      </c>
      <c r="O135" s="76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8" t="s">
        <v>126</v>
      </c>
      <c r="AT135" s="178" t="s">
        <v>122</v>
      </c>
      <c r="AU135" s="178" t="s">
        <v>82</v>
      </c>
      <c r="AY135" s="18" t="s">
        <v>119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8" t="s">
        <v>80</v>
      </c>
      <c r="BK135" s="179">
        <f>ROUND(I135*H135,2)</f>
        <v>0</v>
      </c>
      <c r="BL135" s="18" t="s">
        <v>126</v>
      </c>
      <c r="BM135" s="178" t="s">
        <v>135</v>
      </c>
    </row>
    <row r="136" s="12" customFormat="1" ht="22.8" customHeight="1">
      <c r="A136" s="12"/>
      <c r="B136" s="153"/>
      <c r="C136" s="12"/>
      <c r="D136" s="154" t="s">
        <v>72</v>
      </c>
      <c r="E136" s="164" t="s">
        <v>126</v>
      </c>
      <c r="F136" s="164" t="s">
        <v>136</v>
      </c>
      <c r="G136" s="12"/>
      <c r="H136" s="12"/>
      <c r="I136" s="156"/>
      <c r="J136" s="165">
        <f>BK136</f>
        <v>0</v>
      </c>
      <c r="K136" s="12"/>
      <c r="L136" s="153"/>
      <c r="M136" s="158"/>
      <c r="N136" s="159"/>
      <c r="O136" s="159"/>
      <c r="P136" s="160">
        <f>SUM(P137:P141)</f>
        <v>0</v>
      </c>
      <c r="Q136" s="159"/>
      <c r="R136" s="160">
        <f>SUM(R137:R141)</f>
        <v>0</v>
      </c>
      <c r="S136" s="159"/>
      <c r="T136" s="161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4" t="s">
        <v>80</v>
      </c>
      <c r="AT136" s="162" t="s">
        <v>72</v>
      </c>
      <c r="AU136" s="162" t="s">
        <v>80</v>
      </c>
      <c r="AY136" s="154" t="s">
        <v>119</v>
      </c>
      <c r="BK136" s="163">
        <f>SUM(BK137:BK141)</f>
        <v>0</v>
      </c>
    </row>
    <row r="137" s="2" customFormat="1" ht="16.5" customHeight="1">
      <c r="A137" s="37"/>
      <c r="B137" s="166"/>
      <c r="C137" s="167" t="s">
        <v>137</v>
      </c>
      <c r="D137" s="167" t="s">
        <v>122</v>
      </c>
      <c r="E137" s="168" t="s">
        <v>138</v>
      </c>
      <c r="F137" s="169" t="s">
        <v>139</v>
      </c>
      <c r="G137" s="170" t="s">
        <v>140</v>
      </c>
      <c r="H137" s="171">
        <v>22.699999999999999</v>
      </c>
      <c r="I137" s="172"/>
      <c r="J137" s="173">
        <f>ROUND(I137*H137,2)</f>
        <v>0</v>
      </c>
      <c r="K137" s="169" t="s">
        <v>1</v>
      </c>
      <c r="L137" s="38"/>
      <c r="M137" s="174" t="s">
        <v>1</v>
      </c>
      <c r="N137" s="175" t="s">
        <v>38</v>
      </c>
      <c r="O137" s="76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8" t="s">
        <v>126</v>
      </c>
      <c r="AT137" s="178" t="s">
        <v>122</v>
      </c>
      <c r="AU137" s="178" t="s">
        <v>82</v>
      </c>
      <c r="AY137" s="18" t="s">
        <v>119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8" t="s">
        <v>80</v>
      </c>
      <c r="BK137" s="179">
        <f>ROUND(I137*H137,2)</f>
        <v>0</v>
      </c>
      <c r="BL137" s="18" t="s">
        <v>126</v>
      </c>
      <c r="BM137" s="178" t="s">
        <v>141</v>
      </c>
    </row>
    <row r="138" s="2" customFormat="1" ht="16.5" customHeight="1">
      <c r="A138" s="37"/>
      <c r="B138" s="166"/>
      <c r="C138" s="167" t="s">
        <v>132</v>
      </c>
      <c r="D138" s="167" t="s">
        <v>122</v>
      </c>
      <c r="E138" s="168" t="s">
        <v>142</v>
      </c>
      <c r="F138" s="169" t="s">
        <v>143</v>
      </c>
      <c r="G138" s="170" t="s">
        <v>144</v>
      </c>
      <c r="H138" s="171">
        <v>145.19999999999999</v>
      </c>
      <c r="I138" s="172"/>
      <c r="J138" s="173">
        <f>ROUND(I138*H138,2)</f>
        <v>0</v>
      </c>
      <c r="K138" s="169" t="s">
        <v>1</v>
      </c>
      <c r="L138" s="38"/>
      <c r="M138" s="174" t="s">
        <v>1</v>
      </c>
      <c r="N138" s="175" t="s">
        <v>38</v>
      </c>
      <c r="O138" s="76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8" t="s">
        <v>126</v>
      </c>
      <c r="AT138" s="178" t="s">
        <v>122</v>
      </c>
      <c r="AU138" s="178" t="s">
        <v>82</v>
      </c>
      <c r="AY138" s="18" t="s">
        <v>119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80</v>
      </c>
      <c r="BK138" s="179">
        <f>ROUND(I138*H138,2)</f>
        <v>0</v>
      </c>
      <c r="BL138" s="18" t="s">
        <v>126</v>
      </c>
      <c r="BM138" s="178" t="s">
        <v>145</v>
      </c>
    </row>
    <row r="139" s="2" customFormat="1" ht="16.5" customHeight="1">
      <c r="A139" s="37"/>
      <c r="B139" s="166"/>
      <c r="C139" s="167" t="s">
        <v>146</v>
      </c>
      <c r="D139" s="167" t="s">
        <v>122</v>
      </c>
      <c r="E139" s="168" t="s">
        <v>147</v>
      </c>
      <c r="F139" s="169" t="s">
        <v>148</v>
      </c>
      <c r="G139" s="170" t="s">
        <v>144</v>
      </c>
      <c r="H139" s="171">
        <v>145.19999999999999</v>
      </c>
      <c r="I139" s="172"/>
      <c r="J139" s="173">
        <f>ROUND(I139*H139,2)</f>
        <v>0</v>
      </c>
      <c r="K139" s="169" t="s">
        <v>1</v>
      </c>
      <c r="L139" s="38"/>
      <c r="M139" s="174" t="s">
        <v>1</v>
      </c>
      <c r="N139" s="175" t="s">
        <v>38</v>
      </c>
      <c r="O139" s="76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8" t="s">
        <v>126</v>
      </c>
      <c r="AT139" s="178" t="s">
        <v>122</v>
      </c>
      <c r="AU139" s="178" t="s">
        <v>82</v>
      </c>
      <c r="AY139" s="18" t="s">
        <v>119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8" t="s">
        <v>80</v>
      </c>
      <c r="BK139" s="179">
        <f>ROUND(I139*H139,2)</f>
        <v>0</v>
      </c>
      <c r="BL139" s="18" t="s">
        <v>126</v>
      </c>
      <c r="BM139" s="178" t="s">
        <v>149</v>
      </c>
    </row>
    <row r="140" s="2" customFormat="1" ht="16.5" customHeight="1">
      <c r="A140" s="37"/>
      <c r="B140" s="166"/>
      <c r="C140" s="167" t="s">
        <v>135</v>
      </c>
      <c r="D140" s="167" t="s">
        <v>122</v>
      </c>
      <c r="E140" s="168" t="s">
        <v>150</v>
      </c>
      <c r="F140" s="169" t="s">
        <v>151</v>
      </c>
      <c r="G140" s="170" t="s">
        <v>144</v>
      </c>
      <c r="H140" s="171">
        <v>72.599999999999994</v>
      </c>
      <c r="I140" s="172"/>
      <c r="J140" s="173">
        <f>ROUND(I140*H140,2)</f>
        <v>0</v>
      </c>
      <c r="K140" s="169" t="s">
        <v>1</v>
      </c>
      <c r="L140" s="38"/>
      <c r="M140" s="174" t="s">
        <v>1</v>
      </c>
      <c r="N140" s="175" t="s">
        <v>38</v>
      </c>
      <c r="O140" s="76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8" t="s">
        <v>126</v>
      </c>
      <c r="AT140" s="178" t="s">
        <v>122</v>
      </c>
      <c r="AU140" s="178" t="s">
        <v>82</v>
      </c>
      <c r="AY140" s="18" t="s">
        <v>119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8" t="s">
        <v>80</v>
      </c>
      <c r="BK140" s="179">
        <f>ROUND(I140*H140,2)</f>
        <v>0</v>
      </c>
      <c r="BL140" s="18" t="s">
        <v>126</v>
      </c>
      <c r="BM140" s="178" t="s">
        <v>152</v>
      </c>
    </row>
    <row r="141" s="2" customFormat="1" ht="24.15" customHeight="1">
      <c r="A141" s="37"/>
      <c r="B141" s="166"/>
      <c r="C141" s="167" t="s">
        <v>153</v>
      </c>
      <c r="D141" s="167" t="s">
        <v>122</v>
      </c>
      <c r="E141" s="168" t="s">
        <v>154</v>
      </c>
      <c r="F141" s="169" t="s">
        <v>155</v>
      </c>
      <c r="G141" s="170" t="s">
        <v>156</v>
      </c>
      <c r="H141" s="171">
        <v>1.407</v>
      </c>
      <c r="I141" s="172"/>
      <c r="J141" s="173">
        <f>ROUND(I141*H141,2)</f>
        <v>0</v>
      </c>
      <c r="K141" s="169" t="s">
        <v>1</v>
      </c>
      <c r="L141" s="38"/>
      <c r="M141" s="174" t="s">
        <v>1</v>
      </c>
      <c r="N141" s="175" t="s">
        <v>38</v>
      </c>
      <c r="O141" s="76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8" t="s">
        <v>126</v>
      </c>
      <c r="AT141" s="178" t="s">
        <v>122</v>
      </c>
      <c r="AU141" s="178" t="s">
        <v>82</v>
      </c>
      <c r="AY141" s="18" t="s">
        <v>119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8" t="s">
        <v>80</v>
      </c>
      <c r="BK141" s="179">
        <f>ROUND(I141*H141,2)</f>
        <v>0</v>
      </c>
      <c r="BL141" s="18" t="s">
        <v>126</v>
      </c>
      <c r="BM141" s="178" t="s">
        <v>157</v>
      </c>
    </row>
    <row r="142" s="12" customFormat="1" ht="22.8" customHeight="1">
      <c r="A142" s="12"/>
      <c r="B142" s="153"/>
      <c r="C142" s="12"/>
      <c r="D142" s="154" t="s">
        <v>72</v>
      </c>
      <c r="E142" s="164" t="s">
        <v>132</v>
      </c>
      <c r="F142" s="164" t="s">
        <v>158</v>
      </c>
      <c r="G142" s="12"/>
      <c r="H142" s="12"/>
      <c r="I142" s="156"/>
      <c r="J142" s="165">
        <f>BK142</f>
        <v>0</v>
      </c>
      <c r="K142" s="12"/>
      <c r="L142" s="153"/>
      <c r="M142" s="158"/>
      <c r="N142" s="159"/>
      <c r="O142" s="159"/>
      <c r="P142" s="160">
        <f>SUM(P143:P177)</f>
        <v>0</v>
      </c>
      <c r="Q142" s="159"/>
      <c r="R142" s="160">
        <f>SUM(R143:R177)</f>
        <v>0</v>
      </c>
      <c r="S142" s="159"/>
      <c r="T142" s="161">
        <f>SUM(T143:T177)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4" t="s">
        <v>80</v>
      </c>
      <c r="AT142" s="162" t="s">
        <v>72</v>
      </c>
      <c r="AU142" s="162" t="s">
        <v>80</v>
      </c>
      <c r="AY142" s="154" t="s">
        <v>119</v>
      </c>
      <c r="BK142" s="163">
        <f>SUM(BK143:BK177)</f>
        <v>0</v>
      </c>
    </row>
    <row r="143" s="2" customFormat="1" ht="24.15" customHeight="1">
      <c r="A143" s="37"/>
      <c r="B143" s="166"/>
      <c r="C143" s="167" t="s">
        <v>141</v>
      </c>
      <c r="D143" s="167" t="s">
        <v>122</v>
      </c>
      <c r="E143" s="168" t="s">
        <v>159</v>
      </c>
      <c r="F143" s="169" t="s">
        <v>160</v>
      </c>
      <c r="G143" s="170" t="s">
        <v>144</v>
      </c>
      <c r="H143" s="171">
        <v>10.206</v>
      </c>
      <c r="I143" s="172"/>
      <c r="J143" s="173">
        <f>ROUND(I143*H143,2)</f>
        <v>0</v>
      </c>
      <c r="K143" s="169" t="s">
        <v>1</v>
      </c>
      <c r="L143" s="38"/>
      <c r="M143" s="174" t="s">
        <v>1</v>
      </c>
      <c r="N143" s="175" t="s">
        <v>38</v>
      </c>
      <c r="O143" s="76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8" t="s">
        <v>126</v>
      </c>
      <c r="AT143" s="178" t="s">
        <v>122</v>
      </c>
      <c r="AU143" s="178" t="s">
        <v>82</v>
      </c>
      <c r="AY143" s="18" t="s">
        <v>119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8" t="s">
        <v>80</v>
      </c>
      <c r="BK143" s="179">
        <f>ROUND(I143*H143,2)</f>
        <v>0</v>
      </c>
      <c r="BL143" s="18" t="s">
        <v>126</v>
      </c>
      <c r="BM143" s="178" t="s">
        <v>161</v>
      </c>
    </row>
    <row r="144" s="13" customFormat="1">
      <c r="A144" s="13"/>
      <c r="B144" s="180"/>
      <c r="C144" s="13"/>
      <c r="D144" s="181" t="s">
        <v>162</v>
      </c>
      <c r="E144" s="182" t="s">
        <v>1</v>
      </c>
      <c r="F144" s="183" t="s">
        <v>163</v>
      </c>
      <c r="G144" s="13"/>
      <c r="H144" s="182" t="s">
        <v>1</v>
      </c>
      <c r="I144" s="184"/>
      <c r="J144" s="13"/>
      <c r="K144" s="13"/>
      <c r="L144" s="180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2" t="s">
        <v>162</v>
      </c>
      <c r="AU144" s="182" t="s">
        <v>82</v>
      </c>
      <c r="AV144" s="13" t="s">
        <v>80</v>
      </c>
      <c r="AW144" s="13" t="s">
        <v>30</v>
      </c>
      <c r="AX144" s="13" t="s">
        <v>73</v>
      </c>
      <c r="AY144" s="182" t="s">
        <v>119</v>
      </c>
    </row>
    <row r="145" s="14" customFormat="1">
      <c r="A145" s="14"/>
      <c r="B145" s="188"/>
      <c r="C145" s="14"/>
      <c r="D145" s="181" t="s">
        <v>162</v>
      </c>
      <c r="E145" s="189" t="s">
        <v>1</v>
      </c>
      <c r="F145" s="190" t="s">
        <v>164</v>
      </c>
      <c r="G145" s="14"/>
      <c r="H145" s="191">
        <v>10.206</v>
      </c>
      <c r="I145" s="192"/>
      <c r="J145" s="14"/>
      <c r="K145" s="14"/>
      <c r="L145" s="188"/>
      <c r="M145" s="193"/>
      <c r="N145" s="194"/>
      <c r="O145" s="194"/>
      <c r="P145" s="194"/>
      <c r="Q145" s="194"/>
      <c r="R145" s="194"/>
      <c r="S145" s="194"/>
      <c r="T145" s="19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162</v>
      </c>
      <c r="AU145" s="189" t="s">
        <v>82</v>
      </c>
      <c r="AV145" s="14" t="s">
        <v>82</v>
      </c>
      <c r="AW145" s="14" t="s">
        <v>30</v>
      </c>
      <c r="AX145" s="14" t="s">
        <v>73</v>
      </c>
      <c r="AY145" s="189" t="s">
        <v>119</v>
      </c>
    </row>
    <row r="146" s="15" customFormat="1">
      <c r="A146" s="15"/>
      <c r="B146" s="196"/>
      <c r="C146" s="15"/>
      <c r="D146" s="181" t="s">
        <v>162</v>
      </c>
      <c r="E146" s="197" t="s">
        <v>1</v>
      </c>
      <c r="F146" s="198" t="s">
        <v>165</v>
      </c>
      <c r="G146" s="15"/>
      <c r="H146" s="199">
        <v>10.206</v>
      </c>
      <c r="I146" s="200"/>
      <c r="J146" s="15"/>
      <c r="K146" s="15"/>
      <c r="L146" s="196"/>
      <c r="M146" s="201"/>
      <c r="N146" s="202"/>
      <c r="O146" s="202"/>
      <c r="P146" s="202"/>
      <c r="Q146" s="202"/>
      <c r="R146" s="202"/>
      <c r="S146" s="202"/>
      <c r="T146" s="20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197" t="s">
        <v>162</v>
      </c>
      <c r="AU146" s="197" t="s">
        <v>82</v>
      </c>
      <c r="AV146" s="15" t="s">
        <v>126</v>
      </c>
      <c r="AW146" s="15" t="s">
        <v>30</v>
      </c>
      <c r="AX146" s="15" t="s">
        <v>80</v>
      </c>
      <c r="AY146" s="197" t="s">
        <v>119</v>
      </c>
    </row>
    <row r="147" s="2" customFormat="1" ht="37.8" customHeight="1">
      <c r="A147" s="37"/>
      <c r="B147" s="166"/>
      <c r="C147" s="167" t="s">
        <v>166</v>
      </c>
      <c r="D147" s="167" t="s">
        <v>122</v>
      </c>
      <c r="E147" s="168" t="s">
        <v>167</v>
      </c>
      <c r="F147" s="169" t="s">
        <v>168</v>
      </c>
      <c r="G147" s="170" t="s">
        <v>144</v>
      </c>
      <c r="H147" s="171">
        <v>10.206</v>
      </c>
      <c r="I147" s="172"/>
      <c r="J147" s="173">
        <f>ROUND(I147*H147,2)</f>
        <v>0</v>
      </c>
      <c r="K147" s="169" t="s">
        <v>1</v>
      </c>
      <c r="L147" s="38"/>
      <c r="M147" s="174" t="s">
        <v>1</v>
      </c>
      <c r="N147" s="175" t="s">
        <v>38</v>
      </c>
      <c r="O147" s="76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8" t="s">
        <v>126</v>
      </c>
      <c r="AT147" s="178" t="s">
        <v>122</v>
      </c>
      <c r="AU147" s="178" t="s">
        <v>82</v>
      </c>
      <c r="AY147" s="18" t="s">
        <v>119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8" t="s">
        <v>80</v>
      </c>
      <c r="BK147" s="179">
        <f>ROUND(I147*H147,2)</f>
        <v>0</v>
      </c>
      <c r="BL147" s="18" t="s">
        <v>126</v>
      </c>
      <c r="BM147" s="178" t="s">
        <v>169</v>
      </c>
    </row>
    <row r="148" s="13" customFormat="1">
      <c r="A148" s="13"/>
      <c r="B148" s="180"/>
      <c r="C148" s="13"/>
      <c r="D148" s="181" t="s">
        <v>162</v>
      </c>
      <c r="E148" s="182" t="s">
        <v>1</v>
      </c>
      <c r="F148" s="183" t="s">
        <v>163</v>
      </c>
      <c r="G148" s="13"/>
      <c r="H148" s="182" t="s">
        <v>1</v>
      </c>
      <c r="I148" s="184"/>
      <c r="J148" s="13"/>
      <c r="K148" s="13"/>
      <c r="L148" s="180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2" t="s">
        <v>162</v>
      </c>
      <c r="AU148" s="182" t="s">
        <v>82</v>
      </c>
      <c r="AV148" s="13" t="s">
        <v>80</v>
      </c>
      <c r="AW148" s="13" t="s">
        <v>30</v>
      </c>
      <c r="AX148" s="13" t="s">
        <v>73</v>
      </c>
      <c r="AY148" s="182" t="s">
        <v>119</v>
      </c>
    </row>
    <row r="149" s="14" customFormat="1">
      <c r="A149" s="14"/>
      <c r="B149" s="188"/>
      <c r="C149" s="14"/>
      <c r="D149" s="181" t="s">
        <v>162</v>
      </c>
      <c r="E149" s="189" t="s">
        <v>1</v>
      </c>
      <c r="F149" s="190" t="s">
        <v>164</v>
      </c>
      <c r="G149" s="14"/>
      <c r="H149" s="191">
        <v>10.206</v>
      </c>
      <c r="I149" s="192"/>
      <c r="J149" s="14"/>
      <c r="K149" s="14"/>
      <c r="L149" s="188"/>
      <c r="M149" s="193"/>
      <c r="N149" s="194"/>
      <c r="O149" s="194"/>
      <c r="P149" s="194"/>
      <c r="Q149" s="194"/>
      <c r="R149" s="194"/>
      <c r="S149" s="194"/>
      <c r="T149" s="19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9" t="s">
        <v>162</v>
      </c>
      <c r="AU149" s="189" t="s">
        <v>82</v>
      </c>
      <c r="AV149" s="14" t="s">
        <v>82</v>
      </c>
      <c r="AW149" s="14" t="s">
        <v>30</v>
      </c>
      <c r="AX149" s="14" t="s">
        <v>73</v>
      </c>
      <c r="AY149" s="189" t="s">
        <v>119</v>
      </c>
    </row>
    <row r="150" s="15" customFormat="1">
      <c r="A150" s="15"/>
      <c r="B150" s="196"/>
      <c r="C150" s="15"/>
      <c r="D150" s="181" t="s">
        <v>162</v>
      </c>
      <c r="E150" s="197" t="s">
        <v>1</v>
      </c>
      <c r="F150" s="198" t="s">
        <v>165</v>
      </c>
      <c r="G150" s="15"/>
      <c r="H150" s="199">
        <v>10.206</v>
      </c>
      <c r="I150" s="200"/>
      <c r="J150" s="15"/>
      <c r="K150" s="15"/>
      <c r="L150" s="196"/>
      <c r="M150" s="201"/>
      <c r="N150" s="202"/>
      <c r="O150" s="202"/>
      <c r="P150" s="202"/>
      <c r="Q150" s="202"/>
      <c r="R150" s="202"/>
      <c r="S150" s="202"/>
      <c r="T150" s="20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197" t="s">
        <v>162</v>
      </c>
      <c r="AU150" s="197" t="s">
        <v>82</v>
      </c>
      <c r="AV150" s="15" t="s">
        <v>126</v>
      </c>
      <c r="AW150" s="15" t="s">
        <v>30</v>
      </c>
      <c r="AX150" s="15" t="s">
        <v>80</v>
      </c>
      <c r="AY150" s="197" t="s">
        <v>119</v>
      </c>
    </row>
    <row r="151" s="2" customFormat="1" ht="16.5" customHeight="1">
      <c r="A151" s="37"/>
      <c r="B151" s="166"/>
      <c r="C151" s="204" t="s">
        <v>145</v>
      </c>
      <c r="D151" s="204" t="s">
        <v>170</v>
      </c>
      <c r="E151" s="205" t="s">
        <v>171</v>
      </c>
      <c r="F151" s="206" t="s">
        <v>172</v>
      </c>
      <c r="G151" s="207" t="s">
        <v>144</v>
      </c>
      <c r="H151" s="208">
        <v>10.41</v>
      </c>
      <c r="I151" s="209"/>
      <c r="J151" s="210">
        <f>ROUND(I151*H151,2)</f>
        <v>0</v>
      </c>
      <c r="K151" s="206" t="s">
        <v>1</v>
      </c>
      <c r="L151" s="211"/>
      <c r="M151" s="212" t="s">
        <v>1</v>
      </c>
      <c r="N151" s="213" t="s">
        <v>38</v>
      </c>
      <c r="O151" s="76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78" t="s">
        <v>135</v>
      </c>
      <c r="AT151" s="178" t="s">
        <v>170</v>
      </c>
      <c r="AU151" s="178" t="s">
        <v>82</v>
      </c>
      <c r="AY151" s="18" t="s">
        <v>119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8" t="s">
        <v>80</v>
      </c>
      <c r="BK151" s="179">
        <f>ROUND(I151*H151,2)</f>
        <v>0</v>
      </c>
      <c r="BL151" s="18" t="s">
        <v>126</v>
      </c>
      <c r="BM151" s="178" t="s">
        <v>173</v>
      </c>
    </row>
    <row r="152" s="14" customFormat="1">
      <c r="A152" s="14"/>
      <c r="B152" s="188"/>
      <c r="C152" s="14"/>
      <c r="D152" s="181" t="s">
        <v>162</v>
      </c>
      <c r="E152" s="189" t="s">
        <v>1</v>
      </c>
      <c r="F152" s="190" t="s">
        <v>174</v>
      </c>
      <c r="G152" s="14"/>
      <c r="H152" s="191">
        <v>10.41</v>
      </c>
      <c r="I152" s="192"/>
      <c r="J152" s="14"/>
      <c r="K152" s="14"/>
      <c r="L152" s="188"/>
      <c r="M152" s="193"/>
      <c r="N152" s="194"/>
      <c r="O152" s="194"/>
      <c r="P152" s="194"/>
      <c r="Q152" s="194"/>
      <c r="R152" s="194"/>
      <c r="S152" s="194"/>
      <c r="T152" s="19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89" t="s">
        <v>162</v>
      </c>
      <c r="AU152" s="189" t="s">
        <v>82</v>
      </c>
      <c r="AV152" s="14" t="s">
        <v>82</v>
      </c>
      <c r="AW152" s="14" t="s">
        <v>30</v>
      </c>
      <c r="AX152" s="14" t="s">
        <v>73</v>
      </c>
      <c r="AY152" s="189" t="s">
        <v>119</v>
      </c>
    </row>
    <row r="153" s="15" customFormat="1">
      <c r="A153" s="15"/>
      <c r="B153" s="196"/>
      <c r="C153" s="15"/>
      <c r="D153" s="181" t="s">
        <v>162</v>
      </c>
      <c r="E153" s="197" t="s">
        <v>1</v>
      </c>
      <c r="F153" s="198" t="s">
        <v>165</v>
      </c>
      <c r="G153" s="15"/>
      <c r="H153" s="199">
        <v>10.41</v>
      </c>
      <c r="I153" s="200"/>
      <c r="J153" s="15"/>
      <c r="K153" s="15"/>
      <c r="L153" s="196"/>
      <c r="M153" s="201"/>
      <c r="N153" s="202"/>
      <c r="O153" s="202"/>
      <c r="P153" s="202"/>
      <c r="Q153" s="202"/>
      <c r="R153" s="202"/>
      <c r="S153" s="202"/>
      <c r="T153" s="20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197" t="s">
        <v>162</v>
      </c>
      <c r="AU153" s="197" t="s">
        <v>82</v>
      </c>
      <c r="AV153" s="15" t="s">
        <v>126</v>
      </c>
      <c r="AW153" s="15" t="s">
        <v>30</v>
      </c>
      <c r="AX153" s="15" t="s">
        <v>80</v>
      </c>
      <c r="AY153" s="197" t="s">
        <v>119</v>
      </c>
    </row>
    <row r="154" s="2" customFormat="1" ht="24.15" customHeight="1">
      <c r="A154" s="37"/>
      <c r="B154" s="166"/>
      <c r="C154" s="167" t="s">
        <v>175</v>
      </c>
      <c r="D154" s="167" t="s">
        <v>122</v>
      </c>
      <c r="E154" s="168" t="s">
        <v>176</v>
      </c>
      <c r="F154" s="169" t="s">
        <v>177</v>
      </c>
      <c r="G154" s="170" t="s">
        <v>144</v>
      </c>
      <c r="H154" s="171">
        <v>10.206</v>
      </c>
      <c r="I154" s="172"/>
      <c r="J154" s="173">
        <f>ROUND(I154*H154,2)</f>
        <v>0</v>
      </c>
      <c r="K154" s="169" t="s">
        <v>1</v>
      </c>
      <c r="L154" s="38"/>
      <c r="M154" s="174" t="s">
        <v>1</v>
      </c>
      <c r="N154" s="175" t="s">
        <v>38</v>
      </c>
      <c r="O154" s="76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78" t="s">
        <v>126</v>
      </c>
      <c r="AT154" s="178" t="s">
        <v>122</v>
      </c>
      <c r="AU154" s="178" t="s">
        <v>82</v>
      </c>
      <c r="AY154" s="18" t="s">
        <v>119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80</v>
      </c>
      <c r="BK154" s="179">
        <f>ROUND(I154*H154,2)</f>
        <v>0</v>
      </c>
      <c r="BL154" s="18" t="s">
        <v>126</v>
      </c>
      <c r="BM154" s="178" t="s">
        <v>178</v>
      </c>
    </row>
    <row r="155" s="13" customFormat="1">
      <c r="A155" s="13"/>
      <c r="B155" s="180"/>
      <c r="C155" s="13"/>
      <c r="D155" s="181" t="s">
        <v>162</v>
      </c>
      <c r="E155" s="182" t="s">
        <v>1</v>
      </c>
      <c r="F155" s="183" t="s">
        <v>163</v>
      </c>
      <c r="G155" s="13"/>
      <c r="H155" s="182" t="s">
        <v>1</v>
      </c>
      <c r="I155" s="184"/>
      <c r="J155" s="13"/>
      <c r="K155" s="13"/>
      <c r="L155" s="180"/>
      <c r="M155" s="185"/>
      <c r="N155" s="186"/>
      <c r="O155" s="186"/>
      <c r="P155" s="186"/>
      <c r="Q155" s="186"/>
      <c r="R155" s="186"/>
      <c r="S155" s="186"/>
      <c r="T155" s="18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2" t="s">
        <v>162</v>
      </c>
      <c r="AU155" s="182" t="s">
        <v>82</v>
      </c>
      <c r="AV155" s="13" t="s">
        <v>80</v>
      </c>
      <c r="AW155" s="13" t="s">
        <v>30</v>
      </c>
      <c r="AX155" s="13" t="s">
        <v>73</v>
      </c>
      <c r="AY155" s="182" t="s">
        <v>119</v>
      </c>
    </row>
    <row r="156" s="14" customFormat="1">
      <c r="A156" s="14"/>
      <c r="B156" s="188"/>
      <c r="C156" s="14"/>
      <c r="D156" s="181" t="s">
        <v>162</v>
      </c>
      <c r="E156" s="189" t="s">
        <v>1</v>
      </c>
      <c r="F156" s="190" t="s">
        <v>164</v>
      </c>
      <c r="G156" s="14"/>
      <c r="H156" s="191">
        <v>10.206</v>
      </c>
      <c r="I156" s="192"/>
      <c r="J156" s="14"/>
      <c r="K156" s="14"/>
      <c r="L156" s="188"/>
      <c r="M156" s="193"/>
      <c r="N156" s="194"/>
      <c r="O156" s="194"/>
      <c r="P156" s="194"/>
      <c r="Q156" s="194"/>
      <c r="R156" s="194"/>
      <c r="S156" s="194"/>
      <c r="T156" s="19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89" t="s">
        <v>162</v>
      </c>
      <c r="AU156" s="189" t="s">
        <v>82</v>
      </c>
      <c r="AV156" s="14" t="s">
        <v>82</v>
      </c>
      <c r="AW156" s="14" t="s">
        <v>30</v>
      </c>
      <c r="AX156" s="14" t="s">
        <v>73</v>
      </c>
      <c r="AY156" s="189" t="s">
        <v>119</v>
      </c>
    </row>
    <row r="157" s="15" customFormat="1">
      <c r="A157" s="15"/>
      <c r="B157" s="196"/>
      <c r="C157" s="15"/>
      <c r="D157" s="181" t="s">
        <v>162</v>
      </c>
      <c r="E157" s="197" t="s">
        <v>1</v>
      </c>
      <c r="F157" s="198" t="s">
        <v>165</v>
      </c>
      <c r="G157" s="15"/>
      <c r="H157" s="199">
        <v>10.206</v>
      </c>
      <c r="I157" s="200"/>
      <c r="J157" s="15"/>
      <c r="K157" s="15"/>
      <c r="L157" s="196"/>
      <c r="M157" s="201"/>
      <c r="N157" s="202"/>
      <c r="O157" s="202"/>
      <c r="P157" s="202"/>
      <c r="Q157" s="202"/>
      <c r="R157" s="202"/>
      <c r="S157" s="202"/>
      <c r="T157" s="20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197" t="s">
        <v>162</v>
      </c>
      <c r="AU157" s="197" t="s">
        <v>82</v>
      </c>
      <c r="AV157" s="15" t="s">
        <v>126</v>
      </c>
      <c r="AW157" s="15" t="s">
        <v>30</v>
      </c>
      <c r="AX157" s="15" t="s">
        <v>80</v>
      </c>
      <c r="AY157" s="197" t="s">
        <v>119</v>
      </c>
    </row>
    <row r="158" s="2" customFormat="1" ht="24.15" customHeight="1">
      <c r="A158" s="37"/>
      <c r="B158" s="166"/>
      <c r="C158" s="167" t="s">
        <v>149</v>
      </c>
      <c r="D158" s="167" t="s">
        <v>122</v>
      </c>
      <c r="E158" s="168" t="s">
        <v>179</v>
      </c>
      <c r="F158" s="169" t="s">
        <v>180</v>
      </c>
      <c r="G158" s="170" t="s">
        <v>144</v>
      </c>
      <c r="H158" s="171">
        <v>108.39400000000001</v>
      </c>
      <c r="I158" s="172"/>
      <c r="J158" s="173">
        <f>ROUND(I158*H158,2)</f>
        <v>0</v>
      </c>
      <c r="K158" s="169" t="s">
        <v>1</v>
      </c>
      <c r="L158" s="38"/>
      <c r="M158" s="174" t="s">
        <v>1</v>
      </c>
      <c r="N158" s="175" t="s">
        <v>38</v>
      </c>
      <c r="O158" s="7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8" t="s">
        <v>126</v>
      </c>
      <c r="AT158" s="178" t="s">
        <v>122</v>
      </c>
      <c r="AU158" s="178" t="s">
        <v>82</v>
      </c>
      <c r="AY158" s="18" t="s">
        <v>119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80</v>
      </c>
      <c r="BK158" s="179">
        <f>ROUND(I158*H158,2)</f>
        <v>0</v>
      </c>
      <c r="BL158" s="18" t="s">
        <v>126</v>
      </c>
      <c r="BM158" s="178" t="s">
        <v>181</v>
      </c>
    </row>
    <row r="159" s="14" customFormat="1">
      <c r="A159" s="14"/>
      <c r="B159" s="188"/>
      <c r="C159" s="14"/>
      <c r="D159" s="181" t="s">
        <v>162</v>
      </c>
      <c r="E159" s="189" t="s">
        <v>1</v>
      </c>
      <c r="F159" s="190" t="s">
        <v>182</v>
      </c>
      <c r="G159" s="14"/>
      <c r="H159" s="191">
        <v>63.433999999999998</v>
      </c>
      <c r="I159" s="192"/>
      <c r="J159" s="14"/>
      <c r="K159" s="14"/>
      <c r="L159" s="188"/>
      <c r="M159" s="193"/>
      <c r="N159" s="194"/>
      <c r="O159" s="194"/>
      <c r="P159" s="194"/>
      <c r="Q159" s="194"/>
      <c r="R159" s="194"/>
      <c r="S159" s="194"/>
      <c r="T159" s="19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89" t="s">
        <v>162</v>
      </c>
      <c r="AU159" s="189" t="s">
        <v>82</v>
      </c>
      <c r="AV159" s="14" t="s">
        <v>82</v>
      </c>
      <c r="AW159" s="14" t="s">
        <v>30</v>
      </c>
      <c r="AX159" s="14" t="s">
        <v>73</v>
      </c>
      <c r="AY159" s="189" t="s">
        <v>119</v>
      </c>
    </row>
    <row r="160" s="14" customFormat="1">
      <c r="A160" s="14"/>
      <c r="B160" s="188"/>
      <c r="C160" s="14"/>
      <c r="D160" s="181" t="s">
        <v>162</v>
      </c>
      <c r="E160" s="189" t="s">
        <v>1</v>
      </c>
      <c r="F160" s="190" t="s">
        <v>183</v>
      </c>
      <c r="G160" s="14"/>
      <c r="H160" s="191">
        <v>5.1799999999999997</v>
      </c>
      <c r="I160" s="192"/>
      <c r="J160" s="14"/>
      <c r="K160" s="14"/>
      <c r="L160" s="188"/>
      <c r="M160" s="193"/>
      <c r="N160" s="194"/>
      <c r="O160" s="194"/>
      <c r="P160" s="194"/>
      <c r="Q160" s="194"/>
      <c r="R160" s="194"/>
      <c r="S160" s="194"/>
      <c r="T160" s="19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89" t="s">
        <v>162</v>
      </c>
      <c r="AU160" s="189" t="s">
        <v>82</v>
      </c>
      <c r="AV160" s="14" t="s">
        <v>82</v>
      </c>
      <c r="AW160" s="14" t="s">
        <v>30</v>
      </c>
      <c r="AX160" s="14" t="s">
        <v>73</v>
      </c>
      <c r="AY160" s="189" t="s">
        <v>119</v>
      </c>
    </row>
    <row r="161" s="14" customFormat="1">
      <c r="A161" s="14"/>
      <c r="B161" s="188"/>
      <c r="C161" s="14"/>
      <c r="D161" s="181" t="s">
        <v>162</v>
      </c>
      <c r="E161" s="189" t="s">
        <v>1</v>
      </c>
      <c r="F161" s="190" t="s">
        <v>184</v>
      </c>
      <c r="G161" s="14"/>
      <c r="H161" s="191">
        <v>39.780000000000001</v>
      </c>
      <c r="I161" s="192"/>
      <c r="J161" s="14"/>
      <c r="K161" s="14"/>
      <c r="L161" s="188"/>
      <c r="M161" s="193"/>
      <c r="N161" s="194"/>
      <c r="O161" s="194"/>
      <c r="P161" s="194"/>
      <c r="Q161" s="194"/>
      <c r="R161" s="194"/>
      <c r="S161" s="194"/>
      <c r="T161" s="19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89" t="s">
        <v>162</v>
      </c>
      <c r="AU161" s="189" t="s">
        <v>82</v>
      </c>
      <c r="AV161" s="14" t="s">
        <v>82</v>
      </c>
      <c r="AW161" s="14" t="s">
        <v>30</v>
      </c>
      <c r="AX161" s="14" t="s">
        <v>73</v>
      </c>
      <c r="AY161" s="189" t="s">
        <v>119</v>
      </c>
    </row>
    <row r="162" s="13" customFormat="1">
      <c r="A162" s="13"/>
      <c r="B162" s="180"/>
      <c r="C162" s="13"/>
      <c r="D162" s="181" t="s">
        <v>162</v>
      </c>
      <c r="E162" s="182" t="s">
        <v>1</v>
      </c>
      <c r="F162" s="183" t="s">
        <v>163</v>
      </c>
      <c r="G162" s="13"/>
      <c r="H162" s="182" t="s">
        <v>1</v>
      </c>
      <c r="I162" s="184"/>
      <c r="J162" s="13"/>
      <c r="K162" s="13"/>
      <c r="L162" s="180"/>
      <c r="M162" s="185"/>
      <c r="N162" s="186"/>
      <c r="O162" s="186"/>
      <c r="P162" s="186"/>
      <c r="Q162" s="186"/>
      <c r="R162" s="186"/>
      <c r="S162" s="186"/>
      <c r="T162" s="18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2" t="s">
        <v>162</v>
      </c>
      <c r="AU162" s="182" t="s">
        <v>82</v>
      </c>
      <c r="AV162" s="13" t="s">
        <v>80</v>
      </c>
      <c r="AW162" s="13" t="s">
        <v>30</v>
      </c>
      <c r="AX162" s="13" t="s">
        <v>73</v>
      </c>
      <c r="AY162" s="182" t="s">
        <v>119</v>
      </c>
    </row>
    <row r="163" s="15" customFormat="1">
      <c r="A163" s="15"/>
      <c r="B163" s="196"/>
      <c r="C163" s="15"/>
      <c r="D163" s="181" t="s">
        <v>162</v>
      </c>
      <c r="E163" s="197" t="s">
        <v>1</v>
      </c>
      <c r="F163" s="198" t="s">
        <v>165</v>
      </c>
      <c r="G163" s="15"/>
      <c r="H163" s="199">
        <v>108.39400000000001</v>
      </c>
      <c r="I163" s="200"/>
      <c r="J163" s="15"/>
      <c r="K163" s="15"/>
      <c r="L163" s="196"/>
      <c r="M163" s="201"/>
      <c r="N163" s="202"/>
      <c r="O163" s="202"/>
      <c r="P163" s="202"/>
      <c r="Q163" s="202"/>
      <c r="R163" s="202"/>
      <c r="S163" s="202"/>
      <c r="T163" s="20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197" t="s">
        <v>162</v>
      </c>
      <c r="AU163" s="197" t="s">
        <v>82</v>
      </c>
      <c r="AV163" s="15" t="s">
        <v>126</v>
      </c>
      <c r="AW163" s="15" t="s">
        <v>30</v>
      </c>
      <c r="AX163" s="15" t="s">
        <v>80</v>
      </c>
      <c r="AY163" s="197" t="s">
        <v>119</v>
      </c>
    </row>
    <row r="164" s="2" customFormat="1" ht="37.8" customHeight="1">
      <c r="A164" s="37"/>
      <c r="B164" s="166"/>
      <c r="C164" s="167" t="s">
        <v>8</v>
      </c>
      <c r="D164" s="167" t="s">
        <v>122</v>
      </c>
      <c r="E164" s="168" t="s">
        <v>185</v>
      </c>
      <c r="F164" s="169" t="s">
        <v>186</v>
      </c>
      <c r="G164" s="170" t="s">
        <v>144</v>
      </c>
      <c r="H164" s="171">
        <v>108.39400000000001</v>
      </c>
      <c r="I164" s="172"/>
      <c r="J164" s="173">
        <f>ROUND(I164*H164,2)</f>
        <v>0</v>
      </c>
      <c r="K164" s="169" t="s">
        <v>1</v>
      </c>
      <c r="L164" s="38"/>
      <c r="M164" s="174" t="s">
        <v>1</v>
      </c>
      <c r="N164" s="175" t="s">
        <v>38</v>
      </c>
      <c r="O164" s="76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8" t="s">
        <v>126</v>
      </c>
      <c r="AT164" s="178" t="s">
        <v>122</v>
      </c>
      <c r="AU164" s="178" t="s">
        <v>82</v>
      </c>
      <c r="AY164" s="18" t="s">
        <v>119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80</v>
      </c>
      <c r="BK164" s="179">
        <f>ROUND(I164*H164,2)</f>
        <v>0</v>
      </c>
      <c r="BL164" s="18" t="s">
        <v>126</v>
      </c>
      <c r="BM164" s="178" t="s">
        <v>187</v>
      </c>
    </row>
    <row r="165" s="14" customFormat="1">
      <c r="A165" s="14"/>
      <c r="B165" s="188"/>
      <c r="C165" s="14"/>
      <c r="D165" s="181" t="s">
        <v>162</v>
      </c>
      <c r="E165" s="189" t="s">
        <v>1</v>
      </c>
      <c r="F165" s="190" t="s">
        <v>182</v>
      </c>
      <c r="G165" s="14"/>
      <c r="H165" s="191">
        <v>63.433999999999998</v>
      </c>
      <c r="I165" s="192"/>
      <c r="J165" s="14"/>
      <c r="K165" s="14"/>
      <c r="L165" s="188"/>
      <c r="M165" s="193"/>
      <c r="N165" s="194"/>
      <c r="O165" s="194"/>
      <c r="P165" s="194"/>
      <c r="Q165" s="194"/>
      <c r="R165" s="194"/>
      <c r="S165" s="194"/>
      <c r="T165" s="19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89" t="s">
        <v>162</v>
      </c>
      <c r="AU165" s="189" t="s">
        <v>82</v>
      </c>
      <c r="AV165" s="14" t="s">
        <v>82</v>
      </c>
      <c r="AW165" s="14" t="s">
        <v>30</v>
      </c>
      <c r="AX165" s="14" t="s">
        <v>73</v>
      </c>
      <c r="AY165" s="189" t="s">
        <v>119</v>
      </c>
    </row>
    <row r="166" s="14" customFormat="1">
      <c r="A166" s="14"/>
      <c r="B166" s="188"/>
      <c r="C166" s="14"/>
      <c r="D166" s="181" t="s">
        <v>162</v>
      </c>
      <c r="E166" s="189" t="s">
        <v>1</v>
      </c>
      <c r="F166" s="190" t="s">
        <v>183</v>
      </c>
      <c r="G166" s="14"/>
      <c r="H166" s="191">
        <v>5.1799999999999997</v>
      </c>
      <c r="I166" s="192"/>
      <c r="J166" s="14"/>
      <c r="K166" s="14"/>
      <c r="L166" s="188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162</v>
      </c>
      <c r="AU166" s="189" t="s">
        <v>82</v>
      </c>
      <c r="AV166" s="14" t="s">
        <v>82</v>
      </c>
      <c r="AW166" s="14" t="s">
        <v>30</v>
      </c>
      <c r="AX166" s="14" t="s">
        <v>73</v>
      </c>
      <c r="AY166" s="189" t="s">
        <v>119</v>
      </c>
    </row>
    <row r="167" s="14" customFormat="1">
      <c r="A167" s="14"/>
      <c r="B167" s="188"/>
      <c r="C167" s="14"/>
      <c r="D167" s="181" t="s">
        <v>162</v>
      </c>
      <c r="E167" s="189" t="s">
        <v>1</v>
      </c>
      <c r="F167" s="190" t="s">
        <v>184</v>
      </c>
      <c r="G167" s="14"/>
      <c r="H167" s="191">
        <v>39.780000000000001</v>
      </c>
      <c r="I167" s="192"/>
      <c r="J167" s="14"/>
      <c r="K167" s="14"/>
      <c r="L167" s="188"/>
      <c r="M167" s="193"/>
      <c r="N167" s="194"/>
      <c r="O167" s="194"/>
      <c r="P167" s="194"/>
      <c r="Q167" s="194"/>
      <c r="R167" s="194"/>
      <c r="S167" s="194"/>
      <c r="T167" s="19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89" t="s">
        <v>162</v>
      </c>
      <c r="AU167" s="189" t="s">
        <v>82</v>
      </c>
      <c r="AV167" s="14" t="s">
        <v>82</v>
      </c>
      <c r="AW167" s="14" t="s">
        <v>30</v>
      </c>
      <c r="AX167" s="14" t="s">
        <v>73</v>
      </c>
      <c r="AY167" s="189" t="s">
        <v>119</v>
      </c>
    </row>
    <row r="168" s="15" customFormat="1">
      <c r="A168" s="15"/>
      <c r="B168" s="196"/>
      <c r="C168" s="15"/>
      <c r="D168" s="181" t="s">
        <v>162</v>
      </c>
      <c r="E168" s="197" t="s">
        <v>1</v>
      </c>
      <c r="F168" s="198" t="s">
        <v>165</v>
      </c>
      <c r="G168" s="15"/>
      <c r="H168" s="199">
        <v>108.39400000000001</v>
      </c>
      <c r="I168" s="200"/>
      <c r="J168" s="15"/>
      <c r="K168" s="15"/>
      <c r="L168" s="196"/>
      <c r="M168" s="201"/>
      <c r="N168" s="202"/>
      <c r="O168" s="202"/>
      <c r="P168" s="202"/>
      <c r="Q168" s="202"/>
      <c r="R168" s="202"/>
      <c r="S168" s="202"/>
      <c r="T168" s="20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197" t="s">
        <v>162</v>
      </c>
      <c r="AU168" s="197" t="s">
        <v>82</v>
      </c>
      <c r="AV168" s="15" t="s">
        <v>126</v>
      </c>
      <c r="AW168" s="15" t="s">
        <v>30</v>
      </c>
      <c r="AX168" s="15" t="s">
        <v>80</v>
      </c>
      <c r="AY168" s="197" t="s">
        <v>119</v>
      </c>
    </row>
    <row r="169" s="2" customFormat="1" ht="16.5" customHeight="1">
      <c r="A169" s="37"/>
      <c r="B169" s="166"/>
      <c r="C169" s="204" t="s">
        <v>152</v>
      </c>
      <c r="D169" s="204" t="s">
        <v>170</v>
      </c>
      <c r="E169" s="205" t="s">
        <v>171</v>
      </c>
      <c r="F169" s="206" t="s">
        <v>172</v>
      </c>
      <c r="G169" s="207" t="s">
        <v>144</v>
      </c>
      <c r="H169" s="208">
        <v>110.562</v>
      </c>
      <c r="I169" s="209"/>
      <c r="J169" s="210">
        <f>ROUND(I169*H169,2)</f>
        <v>0</v>
      </c>
      <c r="K169" s="206" t="s">
        <v>1</v>
      </c>
      <c r="L169" s="211"/>
      <c r="M169" s="212" t="s">
        <v>1</v>
      </c>
      <c r="N169" s="213" t="s">
        <v>38</v>
      </c>
      <c r="O169" s="76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8" t="s">
        <v>135</v>
      </c>
      <c r="AT169" s="178" t="s">
        <v>170</v>
      </c>
      <c r="AU169" s="178" t="s">
        <v>82</v>
      </c>
      <c r="AY169" s="18" t="s">
        <v>119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8" t="s">
        <v>80</v>
      </c>
      <c r="BK169" s="179">
        <f>ROUND(I169*H169,2)</f>
        <v>0</v>
      </c>
      <c r="BL169" s="18" t="s">
        <v>126</v>
      </c>
      <c r="BM169" s="178" t="s">
        <v>188</v>
      </c>
    </row>
    <row r="170" s="14" customFormat="1">
      <c r="A170" s="14"/>
      <c r="B170" s="188"/>
      <c r="C170" s="14"/>
      <c r="D170" s="181" t="s">
        <v>162</v>
      </c>
      <c r="E170" s="189" t="s">
        <v>1</v>
      </c>
      <c r="F170" s="190" t="s">
        <v>189</v>
      </c>
      <c r="G170" s="14"/>
      <c r="H170" s="191">
        <v>110.562</v>
      </c>
      <c r="I170" s="192"/>
      <c r="J170" s="14"/>
      <c r="K170" s="14"/>
      <c r="L170" s="188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9" t="s">
        <v>162</v>
      </c>
      <c r="AU170" s="189" t="s">
        <v>82</v>
      </c>
      <c r="AV170" s="14" t="s">
        <v>82</v>
      </c>
      <c r="AW170" s="14" t="s">
        <v>30</v>
      </c>
      <c r="AX170" s="14" t="s">
        <v>73</v>
      </c>
      <c r="AY170" s="189" t="s">
        <v>119</v>
      </c>
    </row>
    <row r="171" s="15" customFormat="1">
      <c r="A171" s="15"/>
      <c r="B171" s="196"/>
      <c r="C171" s="15"/>
      <c r="D171" s="181" t="s">
        <v>162</v>
      </c>
      <c r="E171" s="197" t="s">
        <v>1</v>
      </c>
      <c r="F171" s="198" t="s">
        <v>165</v>
      </c>
      <c r="G171" s="15"/>
      <c r="H171" s="199">
        <v>110.562</v>
      </c>
      <c r="I171" s="200"/>
      <c r="J171" s="15"/>
      <c r="K171" s="15"/>
      <c r="L171" s="196"/>
      <c r="M171" s="201"/>
      <c r="N171" s="202"/>
      <c r="O171" s="202"/>
      <c r="P171" s="202"/>
      <c r="Q171" s="202"/>
      <c r="R171" s="202"/>
      <c r="S171" s="202"/>
      <c r="T171" s="20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197" t="s">
        <v>162</v>
      </c>
      <c r="AU171" s="197" t="s">
        <v>82</v>
      </c>
      <c r="AV171" s="15" t="s">
        <v>126</v>
      </c>
      <c r="AW171" s="15" t="s">
        <v>30</v>
      </c>
      <c r="AX171" s="15" t="s">
        <v>80</v>
      </c>
      <c r="AY171" s="197" t="s">
        <v>119</v>
      </c>
    </row>
    <row r="172" s="2" customFormat="1" ht="24.15" customHeight="1">
      <c r="A172" s="37"/>
      <c r="B172" s="166"/>
      <c r="C172" s="167" t="s">
        <v>190</v>
      </c>
      <c r="D172" s="167" t="s">
        <v>122</v>
      </c>
      <c r="E172" s="168" t="s">
        <v>191</v>
      </c>
      <c r="F172" s="169" t="s">
        <v>192</v>
      </c>
      <c r="G172" s="170" t="s">
        <v>144</v>
      </c>
      <c r="H172" s="171">
        <v>108.39400000000001</v>
      </c>
      <c r="I172" s="172"/>
      <c r="J172" s="173">
        <f>ROUND(I172*H172,2)</f>
        <v>0</v>
      </c>
      <c r="K172" s="169" t="s">
        <v>1</v>
      </c>
      <c r="L172" s="38"/>
      <c r="M172" s="174" t="s">
        <v>1</v>
      </c>
      <c r="N172" s="175" t="s">
        <v>38</v>
      </c>
      <c r="O172" s="7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78" t="s">
        <v>126</v>
      </c>
      <c r="AT172" s="178" t="s">
        <v>122</v>
      </c>
      <c r="AU172" s="178" t="s">
        <v>82</v>
      </c>
      <c r="AY172" s="18" t="s">
        <v>119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80</v>
      </c>
      <c r="BK172" s="179">
        <f>ROUND(I172*H172,2)</f>
        <v>0</v>
      </c>
      <c r="BL172" s="18" t="s">
        <v>126</v>
      </c>
      <c r="BM172" s="178" t="s">
        <v>193</v>
      </c>
    </row>
    <row r="173" s="14" customFormat="1">
      <c r="A173" s="14"/>
      <c r="B173" s="188"/>
      <c r="C173" s="14"/>
      <c r="D173" s="181" t="s">
        <v>162</v>
      </c>
      <c r="E173" s="189" t="s">
        <v>1</v>
      </c>
      <c r="F173" s="190" t="s">
        <v>182</v>
      </c>
      <c r="G173" s="14"/>
      <c r="H173" s="191">
        <v>63.433999999999998</v>
      </c>
      <c r="I173" s="192"/>
      <c r="J173" s="14"/>
      <c r="K173" s="14"/>
      <c r="L173" s="188"/>
      <c r="M173" s="193"/>
      <c r="N173" s="194"/>
      <c r="O173" s="194"/>
      <c r="P173" s="194"/>
      <c r="Q173" s="194"/>
      <c r="R173" s="194"/>
      <c r="S173" s="194"/>
      <c r="T173" s="19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89" t="s">
        <v>162</v>
      </c>
      <c r="AU173" s="189" t="s">
        <v>82</v>
      </c>
      <c r="AV173" s="14" t="s">
        <v>82</v>
      </c>
      <c r="AW173" s="14" t="s">
        <v>30</v>
      </c>
      <c r="AX173" s="14" t="s">
        <v>73</v>
      </c>
      <c r="AY173" s="189" t="s">
        <v>119</v>
      </c>
    </row>
    <row r="174" s="14" customFormat="1">
      <c r="A174" s="14"/>
      <c r="B174" s="188"/>
      <c r="C174" s="14"/>
      <c r="D174" s="181" t="s">
        <v>162</v>
      </c>
      <c r="E174" s="189" t="s">
        <v>1</v>
      </c>
      <c r="F174" s="190" t="s">
        <v>183</v>
      </c>
      <c r="G174" s="14"/>
      <c r="H174" s="191">
        <v>5.1799999999999997</v>
      </c>
      <c r="I174" s="192"/>
      <c r="J174" s="14"/>
      <c r="K174" s="14"/>
      <c r="L174" s="188"/>
      <c r="M174" s="193"/>
      <c r="N174" s="194"/>
      <c r="O174" s="194"/>
      <c r="P174" s="194"/>
      <c r="Q174" s="194"/>
      <c r="R174" s="194"/>
      <c r="S174" s="194"/>
      <c r="T174" s="19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89" t="s">
        <v>162</v>
      </c>
      <c r="AU174" s="189" t="s">
        <v>82</v>
      </c>
      <c r="AV174" s="14" t="s">
        <v>82</v>
      </c>
      <c r="AW174" s="14" t="s">
        <v>30</v>
      </c>
      <c r="AX174" s="14" t="s">
        <v>73</v>
      </c>
      <c r="AY174" s="189" t="s">
        <v>119</v>
      </c>
    </row>
    <row r="175" s="14" customFormat="1">
      <c r="A175" s="14"/>
      <c r="B175" s="188"/>
      <c r="C175" s="14"/>
      <c r="D175" s="181" t="s">
        <v>162</v>
      </c>
      <c r="E175" s="189" t="s">
        <v>1</v>
      </c>
      <c r="F175" s="190" t="s">
        <v>184</v>
      </c>
      <c r="G175" s="14"/>
      <c r="H175" s="191">
        <v>39.780000000000001</v>
      </c>
      <c r="I175" s="192"/>
      <c r="J175" s="14"/>
      <c r="K175" s="14"/>
      <c r="L175" s="188"/>
      <c r="M175" s="193"/>
      <c r="N175" s="194"/>
      <c r="O175" s="194"/>
      <c r="P175" s="194"/>
      <c r="Q175" s="194"/>
      <c r="R175" s="194"/>
      <c r="S175" s="194"/>
      <c r="T175" s="19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89" t="s">
        <v>162</v>
      </c>
      <c r="AU175" s="189" t="s">
        <v>82</v>
      </c>
      <c r="AV175" s="14" t="s">
        <v>82</v>
      </c>
      <c r="AW175" s="14" t="s">
        <v>30</v>
      </c>
      <c r="AX175" s="14" t="s">
        <v>73</v>
      </c>
      <c r="AY175" s="189" t="s">
        <v>119</v>
      </c>
    </row>
    <row r="176" s="13" customFormat="1">
      <c r="A176" s="13"/>
      <c r="B176" s="180"/>
      <c r="C176" s="13"/>
      <c r="D176" s="181" t="s">
        <v>162</v>
      </c>
      <c r="E176" s="182" t="s">
        <v>1</v>
      </c>
      <c r="F176" s="183" t="s">
        <v>163</v>
      </c>
      <c r="G176" s="13"/>
      <c r="H176" s="182" t="s">
        <v>1</v>
      </c>
      <c r="I176" s="184"/>
      <c r="J176" s="13"/>
      <c r="K176" s="13"/>
      <c r="L176" s="180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2" t="s">
        <v>162</v>
      </c>
      <c r="AU176" s="182" t="s">
        <v>82</v>
      </c>
      <c r="AV176" s="13" t="s">
        <v>80</v>
      </c>
      <c r="AW176" s="13" t="s">
        <v>30</v>
      </c>
      <c r="AX176" s="13" t="s">
        <v>73</v>
      </c>
      <c r="AY176" s="182" t="s">
        <v>119</v>
      </c>
    </row>
    <row r="177" s="15" customFormat="1">
      <c r="A177" s="15"/>
      <c r="B177" s="196"/>
      <c r="C177" s="15"/>
      <c r="D177" s="181" t="s">
        <v>162</v>
      </c>
      <c r="E177" s="197" t="s">
        <v>1</v>
      </c>
      <c r="F177" s="198" t="s">
        <v>165</v>
      </c>
      <c r="G177" s="15"/>
      <c r="H177" s="199">
        <v>108.39400000000001</v>
      </c>
      <c r="I177" s="200"/>
      <c r="J177" s="15"/>
      <c r="K177" s="15"/>
      <c r="L177" s="196"/>
      <c r="M177" s="201"/>
      <c r="N177" s="202"/>
      <c r="O177" s="202"/>
      <c r="P177" s="202"/>
      <c r="Q177" s="202"/>
      <c r="R177" s="202"/>
      <c r="S177" s="202"/>
      <c r="T177" s="20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197" t="s">
        <v>162</v>
      </c>
      <c r="AU177" s="197" t="s">
        <v>82</v>
      </c>
      <c r="AV177" s="15" t="s">
        <v>126</v>
      </c>
      <c r="AW177" s="15" t="s">
        <v>30</v>
      </c>
      <c r="AX177" s="15" t="s">
        <v>80</v>
      </c>
      <c r="AY177" s="197" t="s">
        <v>119</v>
      </c>
    </row>
    <row r="178" s="12" customFormat="1" ht="22.8" customHeight="1">
      <c r="A178" s="12"/>
      <c r="B178" s="153"/>
      <c r="C178" s="12"/>
      <c r="D178" s="154" t="s">
        <v>72</v>
      </c>
      <c r="E178" s="164" t="s">
        <v>153</v>
      </c>
      <c r="F178" s="164" t="s">
        <v>194</v>
      </c>
      <c r="G178" s="12"/>
      <c r="H178" s="12"/>
      <c r="I178" s="156"/>
      <c r="J178" s="165">
        <f>BK178</f>
        <v>0</v>
      </c>
      <c r="K178" s="12"/>
      <c r="L178" s="153"/>
      <c r="M178" s="158"/>
      <c r="N178" s="159"/>
      <c r="O178" s="159"/>
      <c r="P178" s="160">
        <f>SUM(P179:P194)</f>
        <v>0</v>
      </c>
      <c r="Q178" s="159"/>
      <c r="R178" s="160">
        <f>SUM(R179:R194)</f>
        <v>0</v>
      </c>
      <c r="S178" s="159"/>
      <c r="T178" s="161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4" t="s">
        <v>80</v>
      </c>
      <c r="AT178" s="162" t="s">
        <v>72</v>
      </c>
      <c r="AU178" s="162" t="s">
        <v>80</v>
      </c>
      <c r="AY178" s="154" t="s">
        <v>119</v>
      </c>
      <c r="BK178" s="163">
        <f>SUM(BK179:BK194)</f>
        <v>0</v>
      </c>
    </row>
    <row r="179" s="2" customFormat="1" ht="33" customHeight="1">
      <c r="A179" s="37"/>
      <c r="B179" s="166"/>
      <c r="C179" s="167" t="s">
        <v>157</v>
      </c>
      <c r="D179" s="167" t="s">
        <v>122</v>
      </c>
      <c r="E179" s="168" t="s">
        <v>195</v>
      </c>
      <c r="F179" s="169" t="s">
        <v>196</v>
      </c>
      <c r="G179" s="170" t="s">
        <v>144</v>
      </c>
      <c r="H179" s="171">
        <v>1314</v>
      </c>
      <c r="I179" s="172"/>
      <c r="J179" s="173">
        <f>ROUND(I179*H179,2)</f>
        <v>0</v>
      </c>
      <c r="K179" s="169" t="s">
        <v>1</v>
      </c>
      <c r="L179" s="38"/>
      <c r="M179" s="174" t="s">
        <v>1</v>
      </c>
      <c r="N179" s="175" t="s">
        <v>38</v>
      </c>
      <c r="O179" s="76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78" t="s">
        <v>126</v>
      </c>
      <c r="AT179" s="178" t="s">
        <v>122</v>
      </c>
      <c r="AU179" s="178" t="s">
        <v>82</v>
      </c>
      <c r="AY179" s="18" t="s">
        <v>119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8" t="s">
        <v>80</v>
      </c>
      <c r="BK179" s="179">
        <f>ROUND(I179*H179,2)</f>
        <v>0</v>
      </c>
      <c r="BL179" s="18" t="s">
        <v>126</v>
      </c>
      <c r="BM179" s="178" t="s">
        <v>197</v>
      </c>
    </row>
    <row r="180" s="14" customFormat="1">
      <c r="A180" s="14"/>
      <c r="B180" s="188"/>
      <c r="C180" s="14"/>
      <c r="D180" s="181" t="s">
        <v>162</v>
      </c>
      <c r="E180" s="189" t="s">
        <v>1</v>
      </c>
      <c r="F180" s="190" t="s">
        <v>198</v>
      </c>
      <c r="G180" s="14"/>
      <c r="H180" s="191">
        <v>350</v>
      </c>
      <c r="I180" s="192"/>
      <c r="J180" s="14"/>
      <c r="K180" s="14"/>
      <c r="L180" s="188"/>
      <c r="M180" s="193"/>
      <c r="N180" s="194"/>
      <c r="O180" s="194"/>
      <c r="P180" s="194"/>
      <c r="Q180" s="194"/>
      <c r="R180" s="194"/>
      <c r="S180" s="194"/>
      <c r="T180" s="19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89" t="s">
        <v>162</v>
      </c>
      <c r="AU180" s="189" t="s">
        <v>82</v>
      </c>
      <c r="AV180" s="14" t="s">
        <v>82</v>
      </c>
      <c r="AW180" s="14" t="s">
        <v>30</v>
      </c>
      <c r="AX180" s="14" t="s">
        <v>73</v>
      </c>
      <c r="AY180" s="189" t="s">
        <v>119</v>
      </c>
    </row>
    <row r="181" s="14" customFormat="1">
      <c r="A181" s="14"/>
      <c r="B181" s="188"/>
      <c r="C181" s="14"/>
      <c r="D181" s="181" t="s">
        <v>162</v>
      </c>
      <c r="E181" s="189" t="s">
        <v>1</v>
      </c>
      <c r="F181" s="190" t="s">
        <v>199</v>
      </c>
      <c r="G181" s="14"/>
      <c r="H181" s="191">
        <v>460</v>
      </c>
      <c r="I181" s="192"/>
      <c r="J181" s="14"/>
      <c r="K181" s="14"/>
      <c r="L181" s="188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9" t="s">
        <v>162</v>
      </c>
      <c r="AU181" s="189" t="s">
        <v>82</v>
      </c>
      <c r="AV181" s="14" t="s">
        <v>82</v>
      </c>
      <c r="AW181" s="14" t="s">
        <v>30</v>
      </c>
      <c r="AX181" s="14" t="s">
        <v>73</v>
      </c>
      <c r="AY181" s="189" t="s">
        <v>119</v>
      </c>
    </row>
    <row r="182" s="14" customFormat="1">
      <c r="A182" s="14"/>
      <c r="B182" s="188"/>
      <c r="C182" s="14"/>
      <c r="D182" s="181" t="s">
        <v>162</v>
      </c>
      <c r="E182" s="189" t="s">
        <v>1</v>
      </c>
      <c r="F182" s="190" t="s">
        <v>200</v>
      </c>
      <c r="G182" s="14"/>
      <c r="H182" s="191">
        <v>504</v>
      </c>
      <c r="I182" s="192"/>
      <c r="J182" s="14"/>
      <c r="K182" s="14"/>
      <c r="L182" s="188"/>
      <c r="M182" s="193"/>
      <c r="N182" s="194"/>
      <c r="O182" s="194"/>
      <c r="P182" s="194"/>
      <c r="Q182" s="194"/>
      <c r="R182" s="194"/>
      <c r="S182" s="194"/>
      <c r="T182" s="19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9" t="s">
        <v>162</v>
      </c>
      <c r="AU182" s="189" t="s">
        <v>82</v>
      </c>
      <c r="AV182" s="14" t="s">
        <v>82</v>
      </c>
      <c r="AW182" s="14" t="s">
        <v>30</v>
      </c>
      <c r="AX182" s="14" t="s">
        <v>73</v>
      </c>
      <c r="AY182" s="189" t="s">
        <v>119</v>
      </c>
    </row>
    <row r="183" s="15" customFormat="1">
      <c r="A183" s="15"/>
      <c r="B183" s="196"/>
      <c r="C183" s="15"/>
      <c r="D183" s="181" t="s">
        <v>162</v>
      </c>
      <c r="E183" s="197" t="s">
        <v>1</v>
      </c>
      <c r="F183" s="198" t="s">
        <v>165</v>
      </c>
      <c r="G183" s="15"/>
      <c r="H183" s="199">
        <v>1314</v>
      </c>
      <c r="I183" s="200"/>
      <c r="J183" s="15"/>
      <c r="K183" s="15"/>
      <c r="L183" s="196"/>
      <c r="M183" s="201"/>
      <c r="N183" s="202"/>
      <c r="O183" s="202"/>
      <c r="P183" s="202"/>
      <c r="Q183" s="202"/>
      <c r="R183" s="202"/>
      <c r="S183" s="202"/>
      <c r="T183" s="20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197" t="s">
        <v>162</v>
      </c>
      <c r="AU183" s="197" t="s">
        <v>82</v>
      </c>
      <c r="AV183" s="15" t="s">
        <v>126</v>
      </c>
      <c r="AW183" s="15" t="s">
        <v>30</v>
      </c>
      <c r="AX183" s="15" t="s">
        <v>80</v>
      </c>
      <c r="AY183" s="197" t="s">
        <v>119</v>
      </c>
    </row>
    <row r="184" s="2" customFormat="1" ht="33" customHeight="1">
      <c r="A184" s="37"/>
      <c r="B184" s="166"/>
      <c r="C184" s="167" t="s">
        <v>201</v>
      </c>
      <c r="D184" s="167" t="s">
        <v>122</v>
      </c>
      <c r="E184" s="168" t="s">
        <v>202</v>
      </c>
      <c r="F184" s="169" t="s">
        <v>203</v>
      </c>
      <c r="G184" s="170" t="s">
        <v>144</v>
      </c>
      <c r="H184" s="171">
        <v>1314</v>
      </c>
      <c r="I184" s="172"/>
      <c r="J184" s="173">
        <f>ROUND(I184*H184,2)</f>
        <v>0</v>
      </c>
      <c r="K184" s="169" t="s">
        <v>1</v>
      </c>
      <c r="L184" s="38"/>
      <c r="M184" s="174" t="s">
        <v>1</v>
      </c>
      <c r="N184" s="175" t="s">
        <v>38</v>
      </c>
      <c r="O184" s="76"/>
      <c r="P184" s="176">
        <f>O184*H184</f>
        <v>0</v>
      </c>
      <c r="Q184" s="176">
        <v>0</v>
      </c>
      <c r="R184" s="176">
        <f>Q184*H184</f>
        <v>0</v>
      </c>
      <c r="S184" s="176">
        <v>0</v>
      </c>
      <c r="T184" s="17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78" t="s">
        <v>126</v>
      </c>
      <c r="AT184" s="178" t="s">
        <v>122</v>
      </c>
      <c r="AU184" s="178" t="s">
        <v>82</v>
      </c>
      <c r="AY184" s="18" t="s">
        <v>119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8" t="s">
        <v>80</v>
      </c>
      <c r="BK184" s="179">
        <f>ROUND(I184*H184,2)</f>
        <v>0</v>
      </c>
      <c r="BL184" s="18" t="s">
        <v>126</v>
      </c>
      <c r="BM184" s="178" t="s">
        <v>204</v>
      </c>
    </row>
    <row r="185" s="14" customFormat="1">
      <c r="A185" s="14"/>
      <c r="B185" s="188"/>
      <c r="C185" s="14"/>
      <c r="D185" s="181" t="s">
        <v>162</v>
      </c>
      <c r="E185" s="189" t="s">
        <v>1</v>
      </c>
      <c r="F185" s="190" t="s">
        <v>198</v>
      </c>
      <c r="G185" s="14"/>
      <c r="H185" s="191">
        <v>350</v>
      </c>
      <c r="I185" s="192"/>
      <c r="J185" s="14"/>
      <c r="K185" s="14"/>
      <c r="L185" s="188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89" t="s">
        <v>162</v>
      </c>
      <c r="AU185" s="189" t="s">
        <v>82</v>
      </c>
      <c r="AV185" s="14" t="s">
        <v>82</v>
      </c>
      <c r="AW185" s="14" t="s">
        <v>30</v>
      </c>
      <c r="AX185" s="14" t="s">
        <v>73</v>
      </c>
      <c r="AY185" s="189" t="s">
        <v>119</v>
      </c>
    </row>
    <row r="186" s="14" customFormat="1">
      <c r="A186" s="14"/>
      <c r="B186" s="188"/>
      <c r="C186" s="14"/>
      <c r="D186" s="181" t="s">
        <v>162</v>
      </c>
      <c r="E186" s="189" t="s">
        <v>1</v>
      </c>
      <c r="F186" s="190" t="s">
        <v>199</v>
      </c>
      <c r="G186" s="14"/>
      <c r="H186" s="191">
        <v>460</v>
      </c>
      <c r="I186" s="192"/>
      <c r="J186" s="14"/>
      <c r="K186" s="14"/>
      <c r="L186" s="188"/>
      <c r="M186" s="193"/>
      <c r="N186" s="194"/>
      <c r="O186" s="194"/>
      <c r="P186" s="194"/>
      <c r="Q186" s="194"/>
      <c r="R186" s="194"/>
      <c r="S186" s="194"/>
      <c r="T186" s="19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89" t="s">
        <v>162</v>
      </c>
      <c r="AU186" s="189" t="s">
        <v>82</v>
      </c>
      <c r="AV186" s="14" t="s">
        <v>82</v>
      </c>
      <c r="AW186" s="14" t="s">
        <v>30</v>
      </c>
      <c r="AX186" s="14" t="s">
        <v>73</v>
      </c>
      <c r="AY186" s="189" t="s">
        <v>119</v>
      </c>
    </row>
    <row r="187" s="14" customFormat="1">
      <c r="A187" s="14"/>
      <c r="B187" s="188"/>
      <c r="C187" s="14"/>
      <c r="D187" s="181" t="s">
        <v>162</v>
      </c>
      <c r="E187" s="189" t="s">
        <v>1</v>
      </c>
      <c r="F187" s="190" t="s">
        <v>200</v>
      </c>
      <c r="G187" s="14"/>
      <c r="H187" s="191">
        <v>504</v>
      </c>
      <c r="I187" s="192"/>
      <c r="J187" s="14"/>
      <c r="K187" s="14"/>
      <c r="L187" s="188"/>
      <c r="M187" s="193"/>
      <c r="N187" s="194"/>
      <c r="O187" s="194"/>
      <c r="P187" s="194"/>
      <c r="Q187" s="194"/>
      <c r="R187" s="194"/>
      <c r="S187" s="194"/>
      <c r="T187" s="19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89" t="s">
        <v>162</v>
      </c>
      <c r="AU187" s="189" t="s">
        <v>82</v>
      </c>
      <c r="AV187" s="14" t="s">
        <v>82</v>
      </c>
      <c r="AW187" s="14" t="s">
        <v>30</v>
      </c>
      <c r="AX187" s="14" t="s">
        <v>73</v>
      </c>
      <c r="AY187" s="189" t="s">
        <v>119</v>
      </c>
    </row>
    <row r="188" s="15" customFormat="1">
      <c r="A188" s="15"/>
      <c r="B188" s="196"/>
      <c r="C188" s="15"/>
      <c r="D188" s="181" t="s">
        <v>162</v>
      </c>
      <c r="E188" s="197" t="s">
        <v>1</v>
      </c>
      <c r="F188" s="198" t="s">
        <v>165</v>
      </c>
      <c r="G188" s="15"/>
      <c r="H188" s="199">
        <v>1314</v>
      </c>
      <c r="I188" s="200"/>
      <c r="J188" s="15"/>
      <c r="K188" s="15"/>
      <c r="L188" s="196"/>
      <c r="M188" s="201"/>
      <c r="N188" s="202"/>
      <c r="O188" s="202"/>
      <c r="P188" s="202"/>
      <c r="Q188" s="202"/>
      <c r="R188" s="202"/>
      <c r="S188" s="202"/>
      <c r="T188" s="20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197" t="s">
        <v>162</v>
      </c>
      <c r="AU188" s="197" t="s">
        <v>82</v>
      </c>
      <c r="AV188" s="15" t="s">
        <v>126</v>
      </c>
      <c r="AW188" s="15" t="s">
        <v>30</v>
      </c>
      <c r="AX188" s="15" t="s">
        <v>80</v>
      </c>
      <c r="AY188" s="197" t="s">
        <v>119</v>
      </c>
    </row>
    <row r="189" s="2" customFormat="1" ht="33" customHeight="1">
      <c r="A189" s="37"/>
      <c r="B189" s="166"/>
      <c r="C189" s="167" t="s">
        <v>161</v>
      </c>
      <c r="D189" s="167" t="s">
        <v>122</v>
      </c>
      <c r="E189" s="168" t="s">
        <v>205</v>
      </c>
      <c r="F189" s="169" t="s">
        <v>206</v>
      </c>
      <c r="G189" s="170" t="s">
        <v>144</v>
      </c>
      <c r="H189" s="171">
        <v>39420</v>
      </c>
      <c r="I189" s="172"/>
      <c r="J189" s="173">
        <f>ROUND(I189*H189,2)</f>
        <v>0</v>
      </c>
      <c r="K189" s="169" t="s">
        <v>1</v>
      </c>
      <c r="L189" s="38"/>
      <c r="M189" s="174" t="s">
        <v>1</v>
      </c>
      <c r="N189" s="175" t="s">
        <v>38</v>
      </c>
      <c r="O189" s="76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8" t="s">
        <v>126</v>
      </c>
      <c r="AT189" s="178" t="s">
        <v>122</v>
      </c>
      <c r="AU189" s="178" t="s">
        <v>82</v>
      </c>
      <c r="AY189" s="18" t="s">
        <v>119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8" t="s">
        <v>80</v>
      </c>
      <c r="BK189" s="179">
        <f>ROUND(I189*H189,2)</f>
        <v>0</v>
      </c>
      <c r="BL189" s="18" t="s">
        <v>126</v>
      </c>
      <c r="BM189" s="178" t="s">
        <v>207</v>
      </c>
    </row>
    <row r="190" s="14" customFormat="1">
      <c r="A190" s="14"/>
      <c r="B190" s="188"/>
      <c r="C190" s="14"/>
      <c r="D190" s="181" t="s">
        <v>162</v>
      </c>
      <c r="E190" s="189" t="s">
        <v>1</v>
      </c>
      <c r="F190" s="190" t="s">
        <v>208</v>
      </c>
      <c r="G190" s="14"/>
      <c r="H190" s="191">
        <v>10500</v>
      </c>
      <c r="I190" s="192"/>
      <c r="J190" s="14"/>
      <c r="K190" s="14"/>
      <c r="L190" s="188"/>
      <c r="M190" s="193"/>
      <c r="N190" s="194"/>
      <c r="O190" s="194"/>
      <c r="P190" s="194"/>
      <c r="Q190" s="194"/>
      <c r="R190" s="194"/>
      <c r="S190" s="194"/>
      <c r="T190" s="19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89" t="s">
        <v>162</v>
      </c>
      <c r="AU190" s="189" t="s">
        <v>82</v>
      </c>
      <c r="AV190" s="14" t="s">
        <v>82</v>
      </c>
      <c r="AW190" s="14" t="s">
        <v>30</v>
      </c>
      <c r="AX190" s="14" t="s">
        <v>73</v>
      </c>
      <c r="AY190" s="189" t="s">
        <v>119</v>
      </c>
    </row>
    <row r="191" s="14" customFormat="1">
      <c r="A191" s="14"/>
      <c r="B191" s="188"/>
      <c r="C191" s="14"/>
      <c r="D191" s="181" t="s">
        <v>162</v>
      </c>
      <c r="E191" s="189" t="s">
        <v>1</v>
      </c>
      <c r="F191" s="190" t="s">
        <v>209</v>
      </c>
      <c r="G191" s="14"/>
      <c r="H191" s="191">
        <v>13800</v>
      </c>
      <c r="I191" s="192"/>
      <c r="J191" s="14"/>
      <c r="K191" s="14"/>
      <c r="L191" s="188"/>
      <c r="M191" s="193"/>
      <c r="N191" s="194"/>
      <c r="O191" s="194"/>
      <c r="P191" s="194"/>
      <c r="Q191" s="194"/>
      <c r="R191" s="194"/>
      <c r="S191" s="194"/>
      <c r="T191" s="19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89" t="s">
        <v>162</v>
      </c>
      <c r="AU191" s="189" t="s">
        <v>82</v>
      </c>
      <c r="AV191" s="14" t="s">
        <v>82</v>
      </c>
      <c r="AW191" s="14" t="s">
        <v>30</v>
      </c>
      <c r="AX191" s="14" t="s">
        <v>73</v>
      </c>
      <c r="AY191" s="189" t="s">
        <v>119</v>
      </c>
    </row>
    <row r="192" s="14" customFormat="1">
      <c r="A192" s="14"/>
      <c r="B192" s="188"/>
      <c r="C192" s="14"/>
      <c r="D192" s="181" t="s">
        <v>162</v>
      </c>
      <c r="E192" s="189" t="s">
        <v>1</v>
      </c>
      <c r="F192" s="190" t="s">
        <v>210</v>
      </c>
      <c r="G192" s="14"/>
      <c r="H192" s="191">
        <v>15120</v>
      </c>
      <c r="I192" s="192"/>
      <c r="J192" s="14"/>
      <c r="K192" s="14"/>
      <c r="L192" s="188"/>
      <c r="M192" s="193"/>
      <c r="N192" s="194"/>
      <c r="O192" s="194"/>
      <c r="P192" s="194"/>
      <c r="Q192" s="194"/>
      <c r="R192" s="194"/>
      <c r="S192" s="194"/>
      <c r="T192" s="19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89" t="s">
        <v>162</v>
      </c>
      <c r="AU192" s="189" t="s">
        <v>82</v>
      </c>
      <c r="AV192" s="14" t="s">
        <v>82</v>
      </c>
      <c r="AW192" s="14" t="s">
        <v>30</v>
      </c>
      <c r="AX192" s="14" t="s">
        <v>73</v>
      </c>
      <c r="AY192" s="189" t="s">
        <v>119</v>
      </c>
    </row>
    <row r="193" s="15" customFormat="1">
      <c r="A193" s="15"/>
      <c r="B193" s="196"/>
      <c r="C193" s="15"/>
      <c r="D193" s="181" t="s">
        <v>162</v>
      </c>
      <c r="E193" s="197" t="s">
        <v>1</v>
      </c>
      <c r="F193" s="198" t="s">
        <v>165</v>
      </c>
      <c r="G193" s="15"/>
      <c r="H193" s="199">
        <v>39420</v>
      </c>
      <c r="I193" s="200"/>
      <c r="J193" s="15"/>
      <c r="K193" s="15"/>
      <c r="L193" s="196"/>
      <c r="M193" s="201"/>
      <c r="N193" s="202"/>
      <c r="O193" s="202"/>
      <c r="P193" s="202"/>
      <c r="Q193" s="202"/>
      <c r="R193" s="202"/>
      <c r="S193" s="202"/>
      <c r="T193" s="20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197" t="s">
        <v>162</v>
      </c>
      <c r="AU193" s="197" t="s">
        <v>82</v>
      </c>
      <c r="AV193" s="15" t="s">
        <v>126</v>
      </c>
      <c r="AW193" s="15" t="s">
        <v>30</v>
      </c>
      <c r="AX193" s="15" t="s">
        <v>80</v>
      </c>
      <c r="AY193" s="197" t="s">
        <v>119</v>
      </c>
    </row>
    <row r="194" s="2" customFormat="1" ht="24.15" customHeight="1">
      <c r="A194" s="37"/>
      <c r="B194" s="166"/>
      <c r="C194" s="167" t="s">
        <v>7</v>
      </c>
      <c r="D194" s="167" t="s">
        <v>122</v>
      </c>
      <c r="E194" s="168" t="s">
        <v>211</v>
      </c>
      <c r="F194" s="169" t="s">
        <v>212</v>
      </c>
      <c r="G194" s="170" t="s">
        <v>140</v>
      </c>
      <c r="H194" s="171">
        <v>36.393000000000001</v>
      </c>
      <c r="I194" s="172"/>
      <c r="J194" s="173">
        <f>ROUND(I194*H194,2)</f>
        <v>0</v>
      </c>
      <c r="K194" s="169" t="s">
        <v>1</v>
      </c>
      <c r="L194" s="38"/>
      <c r="M194" s="174" t="s">
        <v>1</v>
      </c>
      <c r="N194" s="175" t="s">
        <v>38</v>
      </c>
      <c r="O194" s="76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8" t="s">
        <v>126</v>
      </c>
      <c r="AT194" s="178" t="s">
        <v>122</v>
      </c>
      <c r="AU194" s="178" t="s">
        <v>82</v>
      </c>
      <c r="AY194" s="18" t="s">
        <v>119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8" t="s">
        <v>80</v>
      </c>
      <c r="BK194" s="179">
        <f>ROUND(I194*H194,2)</f>
        <v>0</v>
      </c>
      <c r="BL194" s="18" t="s">
        <v>126</v>
      </c>
      <c r="BM194" s="178" t="s">
        <v>213</v>
      </c>
    </row>
    <row r="195" s="12" customFormat="1" ht="22.8" customHeight="1">
      <c r="A195" s="12"/>
      <c r="B195" s="153"/>
      <c r="C195" s="12"/>
      <c r="D195" s="154" t="s">
        <v>72</v>
      </c>
      <c r="E195" s="164" t="s">
        <v>214</v>
      </c>
      <c r="F195" s="164" t="s">
        <v>215</v>
      </c>
      <c r="G195" s="12"/>
      <c r="H195" s="12"/>
      <c r="I195" s="156"/>
      <c r="J195" s="165">
        <f>BK195</f>
        <v>0</v>
      </c>
      <c r="K195" s="12"/>
      <c r="L195" s="153"/>
      <c r="M195" s="158"/>
      <c r="N195" s="159"/>
      <c r="O195" s="159"/>
      <c r="P195" s="160">
        <f>SUM(P196:P200)</f>
        <v>0</v>
      </c>
      <c r="Q195" s="159"/>
      <c r="R195" s="160">
        <f>SUM(R196:R200)</f>
        <v>0</v>
      </c>
      <c r="S195" s="159"/>
      <c r="T195" s="161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4" t="s">
        <v>80</v>
      </c>
      <c r="AT195" s="162" t="s">
        <v>72</v>
      </c>
      <c r="AU195" s="162" t="s">
        <v>80</v>
      </c>
      <c r="AY195" s="154" t="s">
        <v>119</v>
      </c>
      <c r="BK195" s="163">
        <f>SUM(BK196:BK200)</f>
        <v>0</v>
      </c>
    </row>
    <row r="196" s="2" customFormat="1" ht="24.15" customHeight="1">
      <c r="A196" s="37"/>
      <c r="B196" s="166"/>
      <c r="C196" s="167" t="s">
        <v>169</v>
      </c>
      <c r="D196" s="167" t="s">
        <v>122</v>
      </c>
      <c r="E196" s="168" t="s">
        <v>216</v>
      </c>
      <c r="F196" s="169" t="s">
        <v>217</v>
      </c>
      <c r="G196" s="170" t="s">
        <v>156</v>
      </c>
      <c r="H196" s="171">
        <v>82.516000000000005</v>
      </c>
      <c r="I196" s="172"/>
      <c r="J196" s="173">
        <f>ROUND(I196*H196,2)</f>
        <v>0</v>
      </c>
      <c r="K196" s="169" t="s">
        <v>1</v>
      </c>
      <c r="L196" s="38"/>
      <c r="M196" s="174" t="s">
        <v>1</v>
      </c>
      <c r="N196" s="175" t="s">
        <v>38</v>
      </c>
      <c r="O196" s="76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8" t="s">
        <v>126</v>
      </c>
      <c r="AT196" s="178" t="s">
        <v>122</v>
      </c>
      <c r="AU196" s="178" t="s">
        <v>82</v>
      </c>
      <c r="AY196" s="18" t="s">
        <v>119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8" t="s">
        <v>80</v>
      </c>
      <c r="BK196" s="179">
        <f>ROUND(I196*H196,2)</f>
        <v>0</v>
      </c>
      <c r="BL196" s="18" t="s">
        <v>126</v>
      </c>
      <c r="BM196" s="178" t="s">
        <v>218</v>
      </c>
    </row>
    <row r="197" s="2" customFormat="1" ht="24.15" customHeight="1">
      <c r="A197" s="37"/>
      <c r="B197" s="166"/>
      <c r="C197" s="167" t="s">
        <v>219</v>
      </c>
      <c r="D197" s="167" t="s">
        <v>122</v>
      </c>
      <c r="E197" s="168" t="s">
        <v>220</v>
      </c>
      <c r="F197" s="169" t="s">
        <v>221</v>
      </c>
      <c r="G197" s="170" t="s">
        <v>156</v>
      </c>
      <c r="H197" s="171">
        <v>82.516000000000005</v>
      </c>
      <c r="I197" s="172"/>
      <c r="J197" s="173">
        <f>ROUND(I197*H197,2)</f>
        <v>0</v>
      </c>
      <c r="K197" s="169" t="s">
        <v>1</v>
      </c>
      <c r="L197" s="38"/>
      <c r="M197" s="174" t="s">
        <v>1</v>
      </c>
      <c r="N197" s="175" t="s">
        <v>38</v>
      </c>
      <c r="O197" s="76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8" t="s">
        <v>126</v>
      </c>
      <c r="AT197" s="178" t="s">
        <v>122</v>
      </c>
      <c r="AU197" s="178" t="s">
        <v>82</v>
      </c>
      <c r="AY197" s="18" t="s">
        <v>119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80</v>
      </c>
      <c r="BK197" s="179">
        <f>ROUND(I197*H197,2)</f>
        <v>0</v>
      </c>
      <c r="BL197" s="18" t="s">
        <v>126</v>
      </c>
      <c r="BM197" s="178" t="s">
        <v>222</v>
      </c>
    </row>
    <row r="198" s="2" customFormat="1" ht="24.15" customHeight="1">
      <c r="A198" s="37"/>
      <c r="B198" s="166"/>
      <c r="C198" s="167" t="s">
        <v>173</v>
      </c>
      <c r="D198" s="167" t="s">
        <v>122</v>
      </c>
      <c r="E198" s="168" t="s">
        <v>223</v>
      </c>
      <c r="F198" s="169" t="s">
        <v>224</v>
      </c>
      <c r="G198" s="170" t="s">
        <v>156</v>
      </c>
      <c r="H198" s="171">
        <v>825.15999999999997</v>
      </c>
      <c r="I198" s="172"/>
      <c r="J198" s="173">
        <f>ROUND(I198*H198,2)</f>
        <v>0</v>
      </c>
      <c r="K198" s="169" t="s">
        <v>1</v>
      </c>
      <c r="L198" s="38"/>
      <c r="M198" s="174" t="s">
        <v>1</v>
      </c>
      <c r="N198" s="175" t="s">
        <v>38</v>
      </c>
      <c r="O198" s="76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78" t="s">
        <v>126</v>
      </c>
      <c r="AT198" s="178" t="s">
        <v>122</v>
      </c>
      <c r="AU198" s="178" t="s">
        <v>82</v>
      </c>
      <c r="AY198" s="18" t="s">
        <v>119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8" t="s">
        <v>80</v>
      </c>
      <c r="BK198" s="179">
        <f>ROUND(I198*H198,2)</f>
        <v>0</v>
      </c>
      <c r="BL198" s="18" t="s">
        <v>126</v>
      </c>
      <c r="BM198" s="178" t="s">
        <v>225</v>
      </c>
    </row>
    <row r="199" s="2" customFormat="1" ht="33" customHeight="1">
      <c r="A199" s="37"/>
      <c r="B199" s="166"/>
      <c r="C199" s="167" t="s">
        <v>226</v>
      </c>
      <c r="D199" s="167" t="s">
        <v>122</v>
      </c>
      <c r="E199" s="168" t="s">
        <v>227</v>
      </c>
      <c r="F199" s="169" t="s">
        <v>228</v>
      </c>
      <c r="G199" s="170" t="s">
        <v>156</v>
      </c>
      <c r="H199" s="171">
        <v>80</v>
      </c>
      <c r="I199" s="172"/>
      <c r="J199" s="173">
        <f>ROUND(I199*H199,2)</f>
        <v>0</v>
      </c>
      <c r="K199" s="169" t="s">
        <v>1</v>
      </c>
      <c r="L199" s="38"/>
      <c r="M199" s="174" t="s">
        <v>1</v>
      </c>
      <c r="N199" s="175" t="s">
        <v>38</v>
      </c>
      <c r="O199" s="76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78" t="s">
        <v>126</v>
      </c>
      <c r="AT199" s="178" t="s">
        <v>122</v>
      </c>
      <c r="AU199" s="178" t="s">
        <v>82</v>
      </c>
      <c r="AY199" s="18" t="s">
        <v>119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8" t="s">
        <v>80</v>
      </c>
      <c r="BK199" s="179">
        <f>ROUND(I199*H199,2)</f>
        <v>0</v>
      </c>
      <c r="BL199" s="18" t="s">
        <v>126</v>
      </c>
      <c r="BM199" s="178" t="s">
        <v>229</v>
      </c>
    </row>
    <row r="200" s="2" customFormat="1" ht="33" customHeight="1">
      <c r="A200" s="37"/>
      <c r="B200" s="166"/>
      <c r="C200" s="167" t="s">
        <v>178</v>
      </c>
      <c r="D200" s="167" t="s">
        <v>122</v>
      </c>
      <c r="E200" s="168" t="s">
        <v>230</v>
      </c>
      <c r="F200" s="169" t="s">
        <v>231</v>
      </c>
      <c r="G200" s="170" t="s">
        <v>156</v>
      </c>
      <c r="H200" s="171">
        <v>2.516</v>
      </c>
      <c r="I200" s="172"/>
      <c r="J200" s="173">
        <f>ROUND(I200*H200,2)</f>
        <v>0</v>
      </c>
      <c r="K200" s="169" t="s">
        <v>1</v>
      </c>
      <c r="L200" s="38"/>
      <c r="M200" s="174" t="s">
        <v>1</v>
      </c>
      <c r="N200" s="175" t="s">
        <v>38</v>
      </c>
      <c r="O200" s="76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78" t="s">
        <v>126</v>
      </c>
      <c r="AT200" s="178" t="s">
        <v>122</v>
      </c>
      <c r="AU200" s="178" t="s">
        <v>82</v>
      </c>
      <c r="AY200" s="18" t="s">
        <v>119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80</v>
      </c>
      <c r="BK200" s="179">
        <f>ROUND(I200*H200,2)</f>
        <v>0</v>
      </c>
      <c r="BL200" s="18" t="s">
        <v>126</v>
      </c>
      <c r="BM200" s="178" t="s">
        <v>232</v>
      </c>
    </row>
    <row r="201" s="12" customFormat="1" ht="22.8" customHeight="1">
      <c r="A201" s="12"/>
      <c r="B201" s="153"/>
      <c r="C201" s="12"/>
      <c r="D201" s="154" t="s">
        <v>72</v>
      </c>
      <c r="E201" s="164" t="s">
        <v>233</v>
      </c>
      <c r="F201" s="164" t="s">
        <v>234</v>
      </c>
      <c r="G201" s="12"/>
      <c r="H201" s="12"/>
      <c r="I201" s="156"/>
      <c r="J201" s="165">
        <f>BK201</f>
        <v>0</v>
      </c>
      <c r="K201" s="12"/>
      <c r="L201" s="153"/>
      <c r="M201" s="158"/>
      <c r="N201" s="159"/>
      <c r="O201" s="159"/>
      <c r="P201" s="160">
        <f>P202</f>
        <v>0</v>
      </c>
      <c r="Q201" s="159"/>
      <c r="R201" s="160">
        <f>R202</f>
        <v>0</v>
      </c>
      <c r="S201" s="159"/>
      <c r="T201" s="161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4" t="s">
        <v>80</v>
      </c>
      <c r="AT201" s="162" t="s">
        <v>72</v>
      </c>
      <c r="AU201" s="162" t="s">
        <v>80</v>
      </c>
      <c r="AY201" s="154" t="s">
        <v>119</v>
      </c>
      <c r="BK201" s="163">
        <f>BK202</f>
        <v>0</v>
      </c>
    </row>
    <row r="202" s="2" customFormat="1" ht="16.5" customHeight="1">
      <c r="A202" s="37"/>
      <c r="B202" s="166"/>
      <c r="C202" s="167" t="s">
        <v>235</v>
      </c>
      <c r="D202" s="167" t="s">
        <v>122</v>
      </c>
      <c r="E202" s="168" t="s">
        <v>236</v>
      </c>
      <c r="F202" s="169" t="s">
        <v>237</v>
      </c>
      <c r="G202" s="170" t="s">
        <v>156</v>
      </c>
      <c r="H202" s="171">
        <v>60.265000000000001</v>
      </c>
      <c r="I202" s="172"/>
      <c r="J202" s="173">
        <f>ROUND(I202*H202,2)</f>
        <v>0</v>
      </c>
      <c r="K202" s="169" t="s">
        <v>1</v>
      </c>
      <c r="L202" s="38"/>
      <c r="M202" s="174" t="s">
        <v>1</v>
      </c>
      <c r="N202" s="175" t="s">
        <v>38</v>
      </c>
      <c r="O202" s="76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78" t="s">
        <v>126</v>
      </c>
      <c r="AT202" s="178" t="s">
        <v>122</v>
      </c>
      <c r="AU202" s="178" t="s">
        <v>82</v>
      </c>
      <c r="AY202" s="18" t="s">
        <v>119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8" t="s">
        <v>80</v>
      </c>
      <c r="BK202" s="179">
        <f>ROUND(I202*H202,2)</f>
        <v>0</v>
      </c>
      <c r="BL202" s="18" t="s">
        <v>126</v>
      </c>
      <c r="BM202" s="178" t="s">
        <v>238</v>
      </c>
    </row>
    <row r="203" s="12" customFormat="1" ht="25.92" customHeight="1">
      <c r="A203" s="12"/>
      <c r="B203" s="153"/>
      <c r="C203" s="12"/>
      <c r="D203" s="154" t="s">
        <v>72</v>
      </c>
      <c r="E203" s="155" t="s">
        <v>239</v>
      </c>
      <c r="F203" s="155" t="s">
        <v>240</v>
      </c>
      <c r="G203" s="12"/>
      <c r="H203" s="12"/>
      <c r="I203" s="156"/>
      <c r="J203" s="157">
        <f>BK203</f>
        <v>0</v>
      </c>
      <c r="K203" s="12"/>
      <c r="L203" s="153"/>
      <c r="M203" s="158"/>
      <c r="N203" s="159"/>
      <c r="O203" s="159"/>
      <c r="P203" s="160">
        <f>P204+P221+P233+P253+P269</f>
        <v>0</v>
      </c>
      <c r="Q203" s="159"/>
      <c r="R203" s="160">
        <f>R204+R221+R233+R253+R269</f>
        <v>0</v>
      </c>
      <c r="S203" s="159"/>
      <c r="T203" s="161">
        <f>T204+T221+T233+T253+T269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4" t="s">
        <v>82</v>
      </c>
      <c r="AT203" s="162" t="s">
        <v>72</v>
      </c>
      <c r="AU203" s="162" t="s">
        <v>73</v>
      </c>
      <c r="AY203" s="154" t="s">
        <v>119</v>
      </c>
      <c r="BK203" s="163">
        <f>BK204+BK221+BK233+BK253+BK269</f>
        <v>0</v>
      </c>
    </row>
    <row r="204" s="12" customFormat="1" ht="22.8" customHeight="1">
      <c r="A204" s="12"/>
      <c r="B204" s="153"/>
      <c r="C204" s="12"/>
      <c r="D204" s="154" t="s">
        <v>72</v>
      </c>
      <c r="E204" s="164" t="s">
        <v>241</v>
      </c>
      <c r="F204" s="164" t="s">
        <v>242</v>
      </c>
      <c r="G204" s="12"/>
      <c r="H204" s="12"/>
      <c r="I204" s="156"/>
      <c r="J204" s="165">
        <f>BK204</f>
        <v>0</v>
      </c>
      <c r="K204" s="12"/>
      <c r="L204" s="153"/>
      <c r="M204" s="158"/>
      <c r="N204" s="159"/>
      <c r="O204" s="159"/>
      <c r="P204" s="160">
        <f>SUM(P205:P220)</f>
        <v>0</v>
      </c>
      <c r="Q204" s="159"/>
      <c r="R204" s="160">
        <f>SUM(R205:R220)</f>
        <v>0</v>
      </c>
      <c r="S204" s="159"/>
      <c r="T204" s="161">
        <f>SUM(T205:T220)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4" t="s">
        <v>82</v>
      </c>
      <c r="AT204" s="162" t="s">
        <v>72</v>
      </c>
      <c r="AU204" s="162" t="s">
        <v>80</v>
      </c>
      <c r="AY204" s="154" t="s">
        <v>119</v>
      </c>
      <c r="BK204" s="163">
        <f>SUM(BK205:BK220)</f>
        <v>0</v>
      </c>
    </row>
    <row r="205" s="2" customFormat="1" ht="21.75" customHeight="1">
      <c r="A205" s="37"/>
      <c r="B205" s="166"/>
      <c r="C205" s="167" t="s">
        <v>181</v>
      </c>
      <c r="D205" s="167" t="s">
        <v>122</v>
      </c>
      <c r="E205" s="168" t="s">
        <v>243</v>
      </c>
      <c r="F205" s="169" t="s">
        <v>244</v>
      </c>
      <c r="G205" s="170" t="s">
        <v>144</v>
      </c>
      <c r="H205" s="171">
        <v>194.096</v>
      </c>
      <c r="I205" s="172"/>
      <c r="J205" s="173">
        <f>ROUND(I205*H205,2)</f>
        <v>0</v>
      </c>
      <c r="K205" s="169" t="s">
        <v>1</v>
      </c>
      <c r="L205" s="38"/>
      <c r="M205" s="174" t="s">
        <v>1</v>
      </c>
      <c r="N205" s="175" t="s">
        <v>38</v>
      </c>
      <c r="O205" s="76"/>
      <c r="P205" s="176">
        <f>O205*H205</f>
        <v>0</v>
      </c>
      <c r="Q205" s="176">
        <v>0</v>
      </c>
      <c r="R205" s="176">
        <f>Q205*H205</f>
        <v>0</v>
      </c>
      <c r="S205" s="176">
        <v>0</v>
      </c>
      <c r="T205" s="17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78" t="s">
        <v>152</v>
      </c>
      <c r="AT205" s="178" t="s">
        <v>122</v>
      </c>
      <c r="AU205" s="178" t="s">
        <v>82</v>
      </c>
      <c r="AY205" s="18" t="s">
        <v>119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8" t="s">
        <v>80</v>
      </c>
      <c r="BK205" s="179">
        <f>ROUND(I205*H205,2)</f>
        <v>0</v>
      </c>
      <c r="BL205" s="18" t="s">
        <v>152</v>
      </c>
      <c r="BM205" s="178" t="s">
        <v>245</v>
      </c>
    </row>
    <row r="206" s="13" customFormat="1">
      <c r="A206" s="13"/>
      <c r="B206" s="180"/>
      <c r="C206" s="13"/>
      <c r="D206" s="181" t="s">
        <v>162</v>
      </c>
      <c r="E206" s="182" t="s">
        <v>1</v>
      </c>
      <c r="F206" s="183" t="s">
        <v>246</v>
      </c>
      <c r="G206" s="13"/>
      <c r="H206" s="182" t="s">
        <v>1</v>
      </c>
      <c r="I206" s="184"/>
      <c r="J206" s="13"/>
      <c r="K206" s="13"/>
      <c r="L206" s="180"/>
      <c r="M206" s="185"/>
      <c r="N206" s="186"/>
      <c r="O206" s="186"/>
      <c r="P206" s="186"/>
      <c r="Q206" s="186"/>
      <c r="R206" s="186"/>
      <c r="S206" s="186"/>
      <c r="T206" s="18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2" t="s">
        <v>162</v>
      </c>
      <c r="AU206" s="182" t="s">
        <v>82</v>
      </c>
      <c r="AV206" s="13" t="s">
        <v>80</v>
      </c>
      <c r="AW206" s="13" t="s">
        <v>30</v>
      </c>
      <c r="AX206" s="13" t="s">
        <v>73</v>
      </c>
      <c r="AY206" s="182" t="s">
        <v>119</v>
      </c>
    </row>
    <row r="207" s="13" customFormat="1">
      <c r="A207" s="13"/>
      <c r="B207" s="180"/>
      <c r="C207" s="13"/>
      <c r="D207" s="181" t="s">
        <v>162</v>
      </c>
      <c r="E207" s="182" t="s">
        <v>1</v>
      </c>
      <c r="F207" s="183" t="s">
        <v>247</v>
      </c>
      <c r="G207" s="13"/>
      <c r="H207" s="182" t="s">
        <v>1</v>
      </c>
      <c r="I207" s="184"/>
      <c r="J207" s="13"/>
      <c r="K207" s="13"/>
      <c r="L207" s="180"/>
      <c r="M207" s="185"/>
      <c r="N207" s="186"/>
      <c r="O207" s="186"/>
      <c r="P207" s="186"/>
      <c r="Q207" s="186"/>
      <c r="R207" s="186"/>
      <c r="S207" s="186"/>
      <c r="T207" s="18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2" t="s">
        <v>162</v>
      </c>
      <c r="AU207" s="182" t="s">
        <v>82</v>
      </c>
      <c r="AV207" s="13" t="s">
        <v>80</v>
      </c>
      <c r="AW207" s="13" t="s">
        <v>30</v>
      </c>
      <c r="AX207" s="13" t="s">
        <v>73</v>
      </c>
      <c r="AY207" s="182" t="s">
        <v>119</v>
      </c>
    </row>
    <row r="208" s="14" customFormat="1">
      <c r="A208" s="14"/>
      <c r="B208" s="188"/>
      <c r="C208" s="14"/>
      <c r="D208" s="181" t="s">
        <v>162</v>
      </c>
      <c r="E208" s="189" t="s">
        <v>1</v>
      </c>
      <c r="F208" s="190" t="s">
        <v>248</v>
      </c>
      <c r="G208" s="14"/>
      <c r="H208" s="191">
        <v>45.310000000000002</v>
      </c>
      <c r="I208" s="192"/>
      <c r="J208" s="14"/>
      <c r="K208" s="14"/>
      <c r="L208" s="188"/>
      <c r="M208" s="193"/>
      <c r="N208" s="194"/>
      <c r="O208" s="194"/>
      <c r="P208" s="194"/>
      <c r="Q208" s="194"/>
      <c r="R208" s="194"/>
      <c r="S208" s="194"/>
      <c r="T208" s="19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89" t="s">
        <v>162</v>
      </c>
      <c r="AU208" s="189" t="s">
        <v>82</v>
      </c>
      <c r="AV208" s="14" t="s">
        <v>82</v>
      </c>
      <c r="AW208" s="14" t="s">
        <v>30</v>
      </c>
      <c r="AX208" s="14" t="s">
        <v>73</v>
      </c>
      <c r="AY208" s="189" t="s">
        <v>119</v>
      </c>
    </row>
    <row r="209" s="13" customFormat="1">
      <c r="A209" s="13"/>
      <c r="B209" s="180"/>
      <c r="C209" s="13"/>
      <c r="D209" s="181" t="s">
        <v>162</v>
      </c>
      <c r="E209" s="182" t="s">
        <v>1</v>
      </c>
      <c r="F209" s="183" t="s">
        <v>249</v>
      </c>
      <c r="G209" s="13"/>
      <c r="H209" s="182" t="s">
        <v>1</v>
      </c>
      <c r="I209" s="184"/>
      <c r="J209" s="13"/>
      <c r="K209" s="13"/>
      <c r="L209" s="180"/>
      <c r="M209" s="185"/>
      <c r="N209" s="186"/>
      <c r="O209" s="186"/>
      <c r="P209" s="186"/>
      <c r="Q209" s="186"/>
      <c r="R209" s="186"/>
      <c r="S209" s="186"/>
      <c r="T209" s="18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2" t="s">
        <v>162</v>
      </c>
      <c r="AU209" s="182" t="s">
        <v>82</v>
      </c>
      <c r="AV209" s="13" t="s">
        <v>80</v>
      </c>
      <c r="AW209" s="13" t="s">
        <v>30</v>
      </c>
      <c r="AX209" s="13" t="s">
        <v>73</v>
      </c>
      <c r="AY209" s="182" t="s">
        <v>119</v>
      </c>
    </row>
    <row r="210" s="14" customFormat="1">
      <c r="A210" s="14"/>
      <c r="B210" s="188"/>
      <c r="C210" s="14"/>
      <c r="D210" s="181" t="s">
        <v>162</v>
      </c>
      <c r="E210" s="189" t="s">
        <v>1</v>
      </c>
      <c r="F210" s="190" t="s">
        <v>250</v>
      </c>
      <c r="G210" s="14"/>
      <c r="H210" s="191">
        <v>38</v>
      </c>
      <c r="I210" s="192"/>
      <c r="J210" s="14"/>
      <c r="K210" s="14"/>
      <c r="L210" s="188"/>
      <c r="M210" s="193"/>
      <c r="N210" s="194"/>
      <c r="O210" s="194"/>
      <c r="P210" s="194"/>
      <c r="Q210" s="194"/>
      <c r="R210" s="194"/>
      <c r="S210" s="194"/>
      <c r="T210" s="19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89" t="s">
        <v>162</v>
      </c>
      <c r="AU210" s="189" t="s">
        <v>82</v>
      </c>
      <c r="AV210" s="14" t="s">
        <v>82</v>
      </c>
      <c r="AW210" s="14" t="s">
        <v>30</v>
      </c>
      <c r="AX210" s="14" t="s">
        <v>73</v>
      </c>
      <c r="AY210" s="189" t="s">
        <v>119</v>
      </c>
    </row>
    <row r="211" s="13" customFormat="1">
      <c r="A211" s="13"/>
      <c r="B211" s="180"/>
      <c r="C211" s="13"/>
      <c r="D211" s="181" t="s">
        <v>162</v>
      </c>
      <c r="E211" s="182" t="s">
        <v>1</v>
      </c>
      <c r="F211" s="183" t="s">
        <v>251</v>
      </c>
      <c r="G211" s="13"/>
      <c r="H211" s="182" t="s">
        <v>1</v>
      </c>
      <c r="I211" s="184"/>
      <c r="J211" s="13"/>
      <c r="K211" s="13"/>
      <c r="L211" s="180"/>
      <c r="M211" s="185"/>
      <c r="N211" s="186"/>
      <c r="O211" s="186"/>
      <c r="P211" s="186"/>
      <c r="Q211" s="186"/>
      <c r="R211" s="186"/>
      <c r="S211" s="186"/>
      <c r="T211" s="18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2" t="s">
        <v>162</v>
      </c>
      <c r="AU211" s="182" t="s">
        <v>82</v>
      </c>
      <c r="AV211" s="13" t="s">
        <v>80</v>
      </c>
      <c r="AW211" s="13" t="s">
        <v>30</v>
      </c>
      <c r="AX211" s="13" t="s">
        <v>73</v>
      </c>
      <c r="AY211" s="182" t="s">
        <v>119</v>
      </c>
    </row>
    <row r="212" s="14" customFormat="1">
      <c r="A212" s="14"/>
      <c r="B212" s="188"/>
      <c r="C212" s="14"/>
      <c r="D212" s="181" t="s">
        <v>162</v>
      </c>
      <c r="E212" s="189" t="s">
        <v>1</v>
      </c>
      <c r="F212" s="190" t="s">
        <v>250</v>
      </c>
      <c r="G212" s="14"/>
      <c r="H212" s="191">
        <v>38</v>
      </c>
      <c r="I212" s="192"/>
      <c r="J212" s="14"/>
      <c r="K212" s="14"/>
      <c r="L212" s="188"/>
      <c r="M212" s="193"/>
      <c r="N212" s="194"/>
      <c r="O212" s="194"/>
      <c r="P212" s="194"/>
      <c r="Q212" s="194"/>
      <c r="R212" s="194"/>
      <c r="S212" s="194"/>
      <c r="T212" s="19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89" t="s">
        <v>162</v>
      </c>
      <c r="AU212" s="189" t="s">
        <v>82</v>
      </c>
      <c r="AV212" s="14" t="s">
        <v>82</v>
      </c>
      <c r="AW212" s="14" t="s">
        <v>30</v>
      </c>
      <c r="AX212" s="14" t="s">
        <v>73</v>
      </c>
      <c r="AY212" s="189" t="s">
        <v>119</v>
      </c>
    </row>
    <row r="213" s="13" customFormat="1">
      <c r="A213" s="13"/>
      <c r="B213" s="180"/>
      <c r="C213" s="13"/>
      <c r="D213" s="181" t="s">
        <v>162</v>
      </c>
      <c r="E213" s="182" t="s">
        <v>1</v>
      </c>
      <c r="F213" s="183" t="s">
        <v>252</v>
      </c>
      <c r="G213" s="13"/>
      <c r="H213" s="182" t="s">
        <v>1</v>
      </c>
      <c r="I213" s="184"/>
      <c r="J213" s="13"/>
      <c r="K213" s="13"/>
      <c r="L213" s="180"/>
      <c r="M213" s="185"/>
      <c r="N213" s="186"/>
      <c r="O213" s="186"/>
      <c r="P213" s="186"/>
      <c r="Q213" s="186"/>
      <c r="R213" s="186"/>
      <c r="S213" s="186"/>
      <c r="T213" s="18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2" t="s">
        <v>162</v>
      </c>
      <c r="AU213" s="182" t="s">
        <v>82</v>
      </c>
      <c r="AV213" s="13" t="s">
        <v>80</v>
      </c>
      <c r="AW213" s="13" t="s">
        <v>30</v>
      </c>
      <c r="AX213" s="13" t="s">
        <v>73</v>
      </c>
      <c r="AY213" s="182" t="s">
        <v>119</v>
      </c>
    </row>
    <row r="214" s="13" customFormat="1">
      <c r="A214" s="13"/>
      <c r="B214" s="180"/>
      <c r="C214" s="13"/>
      <c r="D214" s="181" t="s">
        <v>162</v>
      </c>
      <c r="E214" s="182" t="s">
        <v>1</v>
      </c>
      <c r="F214" s="183" t="s">
        <v>247</v>
      </c>
      <c r="G214" s="13"/>
      <c r="H214" s="182" t="s">
        <v>1</v>
      </c>
      <c r="I214" s="184"/>
      <c r="J214" s="13"/>
      <c r="K214" s="13"/>
      <c r="L214" s="180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2" t="s">
        <v>162</v>
      </c>
      <c r="AU214" s="182" t="s">
        <v>82</v>
      </c>
      <c r="AV214" s="13" t="s">
        <v>80</v>
      </c>
      <c r="AW214" s="13" t="s">
        <v>30</v>
      </c>
      <c r="AX214" s="13" t="s">
        <v>73</v>
      </c>
      <c r="AY214" s="182" t="s">
        <v>119</v>
      </c>
    </row>
    <row r="215" s="14" customFormat="1">
      <c r="A215" s="14"/>
      <c r="B215" s="188"/>
      <c r="C215" s="14"/>
      <c r="D215" s="181" t="s">
        <v>162</v>
      </c>
      <c r="E215" s="189" t="s">
        <v>1</v>
      </c>
      <c r="F215" s="190" t="s">
        <v>253</v>
      </c>
      <c r="G215" s="14"/>
      <c r="H215" s="191">
        <v>27.186</v>
      </c>
      <c r="I215" s="192"/>
      <c r="J215" s="14"/>
      <c r="K215" s="14"/>
      <c r="L215" s="188"/>
      <c r="M215" s="193"/>
      <c r="N215" s="194"/>
      <c r="O215" s="194"/>
      <c r="P215" s="194"/>
      <c r="Q215" s="194"/>
      <c r="R215" s="194"/>
      <c r="S215" s="194"/>
      <c r="T215" s="19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9" t="s">
        <v>162</v>
      </c>
      <c r="AU215" s="189" t="s">
        <v>82</v>
      </c>
      <c r="AV215" s="14" t="s">
        <v>82</v>
      </c>
      <c r="AW215" s="14" t="s">
        <v>30</v>
      </c>
      <c r="AX215" s="14" t="s">
        <v>73</v>
      </c>
      <c r="AY215" s="189" t="s">
        <v>119</v>
      </c>
    </row>
    <row r="216" s="13" customFormat="1">
      <c r="A216" s="13"/>
      <c r="B216" s="180"/>
      <c r="C216" s="13"/>
      <c r="D216" s="181" t="s">
        <v>162</v>
      </c>
      <c r="E216" s="182" t="s">
        <v>1</v>
      </c>
      <c r="F216" s="183" t="s">
        <v>249</v>
      </c>
      <c r="G216" s="13"/>
      <c r="H216" s="182" t="s">
        <v>1</v>
      </c>
      <c r="I216" s="184"/>
      <c r="J216" s="13"/>
      <c r="K216" s="13"/>
      <c r="L216" s="180"/>
      <c r="M216" s="185"/>
      <c r="N216" s="186"/>
      <c r="O216" s="186"/>
      <c r="P216" s="186"/>
      <c r="Q216" s="186"/>
      <c r="R216" s="186"/>
      <c r="S216" s="186"/>
      <c r="T216" s="18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2" t="s">
        <v>162</v>
      </c>
      <c r="AU216" s="182" t="s">
        <v>82</v>
      </c>
      <c r="AV216" s="13" t="s">
        <v>80</v>
      </c>
      <c r="AW216" s="13" t="s">
        <v>30</v>
      </c>
      <c r="AX216" s="13" t="s">
        <v>73</v>
      </c>
      <c r="AY216" s="182" t="s">
        <v>119</v>
      </c>
    </row>
    <row r="217" s="14" customFormat="1">
      <c r="A217" s="14"/>
      <c r="B217" s="188"/>
      <c r="C217" s="14"/>
      <c r="D217" s="181" t="s">
        <v>162</v>
      </c>
      <c r="E217" s="189" t="s">
        <v>1</v>
      </c>
      <c r="F217" s="190" t="s">
        <v>254</v>
      </c>
      <c r="G217" s="14"/>
      <c r="H217" s="191">
        <v>22.800000000000001</v>
      </c>
      <c r="I217" s="192"/>
      <c r="J217" s="14"/>
      <c r="K217" s="14"/>
      <c r="L217" s="188"/>
      <c r="M217" s="193"/>
      <c r="N217" s="194"/>
      <c r="O217" s="194"/>
      <c r="P217" s="194"/>
      <c r="Q217" s="194"/>
      <c r="R217" s="194"/>
      <c r="S217" s="194"/>
      <c r="T217" s="19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89" t="s">
        <v>162</v>
      </c>
      <c r="AU217" s="189" t="s">
        <v>82</v>
      </c>
      <c r="AV217" s="14" t="s">
        <v>82</v>
      </c>
      <c r="AW217" s="14" t="s">
        <v>30</v>
      </c>
      <c r="AX217" s="14" t="s">
        <v>73</v>
      </c>
      <c r="AY217" s="189" t="s">
        <v>119</v>
      </c>
    </row>
    <row r="218" s="13" customFormat="1">
      <c r="A218" s="13"/>
      <c r="B218" s="180"/>
      <c r="C218" s="13"/>
      <c r="D218" s="181" t="s">
        <v>162</v>
      </c>
      <c r="E218" s="182" t="s">
        <v>1</v>
      </c>
      <c r="F218" s="183" t="s">
        <v>251</v>
      </c>
      <c r="G218" s="13"/>
      <c r="H218" s="182" t="s">
        <v>1</v>
      </c>
      <c r="I218" s="184"/>
      <c r="J218" s="13"/>
      <c r="K218" s="13"/>
      <c r="L218" s="180"/>
      <c r="M218" s="185"/>
      <c r="N218" s="186"/>
      <c r="O218" s="186"/>
      <c r="P218" s="186"/>
      <c r="Q218" s="186"/>
      <c r="R218" s="186"/>
      <c r="S218" s="186"/>
      <c r="T218" s="18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2" t="s">
        <v>162</v>
      </c>
      <c r="AU218" s="182" t="s">
        <v>82</v>
      </c>
      <c r="AV218" s="13" t="s">
        <v>80</v>
      </c>
      <c r="AW218" s="13" t="s">
        <v>30</v>
      </c>
      <c r="AX218" s="13" t="s">
        <v>73</v>
      </c>
      <c r="AY218" s="182" t="s">
        <v>119</v>
      </c>
    </row>
    <row r="219" s="14" customFormat="1">
      <c r="A219" s="14"/>
      <c r="B219" s="188"/>
      <c r="C219" s="14"/>
      <c r="D219" s="181" t="s">
        <v>162</v>
      </c>
      <c r="E219" s="189" t="s">
        <v>1</v>
      </c>
      <c r="F219" s="190" t="s">
        <v>254</v>
      </c>
      <c r="G219" s="14"/>
      <c r="H219" s="191">
        <v>22.800000000000001</v>
      </c>
      <c r="I219" s="192"/>
      <c r="J219" s="14"/>
      <c r="K219" s="14"/>
      <c r="L219" s="188"/>
      <c r="M219" s="193"/>
      <c r="N219" s="194"/>
      <c r="O219" s="194"/>
      <c r="P219" s="194"/>
      <c r="Q219" s="194"/>
      <c r="R219" s="194"/>
      <c r="S219" s="194"/>
      <c r="T219" s="19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89" t="s">
        <v>162</v>
      </c>
      <c r="AU219" s="189" t="s">
        <v>82</v>
      </c>
      <c r="AV219" s="14" t="s">
        <v>82</v>
      </c>
      <c r="AW219" s="14" t="s">
        <v>30</v>
      </c>
      <c r="AX219" s="14" t="s">
        <v>73</v>
      </c>
      <c r="AY219" s="189" t="s">
        <v>119</v>
      </c>
    </row>
    <row r="220" s="15" customFormat="1">
      <c r="A220" s="15"/>
      <c r="B220" s="196"/>
      <c r="C220" s="15"/>
      <c r="D220" s="181" t="s">
        <v>162</v>
      </c>
      <c r="E220" s="197" t="s">
        <v>1</v>
      </c>
      <c r="F220" s="198" t="s">
        <v>165</v>
      </c>
      <c r="G220" s="15"/>
      <c r="H220" s="199">
        <v>194.09600000000003</v>
      </c>
      <c r="I220" s="200"/>
      <c r="J220" s="15"/>
      <c r="K220" s="15"/>
      <c r="L220" s="196"/>
      <c r="M220" s="201"/>
      <c r="N220" s="202"/>
      <c r="O220" s="202"/>
      <c r="P220" s="202"/>
      <c r="Q220" s="202"/>
      <c r="R220" s="202"/>
      <c r="S220" s="202"/>
      <c r="T220" s="20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197" t="s">
        <v>162</v>
      </c>
      <c r="AU220" s="197" t="s">
        <v>82</v>
      </c>
      <c r="AV220" s="15" t="s">
        <v>126</v>
      </c>
      <c r="AW220" s="15" t="s">
        <v>30</v>
      </c>
      <c r="AX220" s="15" t="s">
        <v>80</v>
      </c>
      <c r="AY220" s="197" t="s">
        <v>119</v>
      </c>
    </row>
    <row r="221" s="12" customFormat="1" ht="22.8" customHeight="1">
      <c r="A221" s="12"/>
      <c r="B221" s="153"/>
      <c r="C221" s="12"/>
      <c r="D221" s="154" t="s">
        <v>72</v>
      </c>
      <c r="E221" s="164" t="s">
        <v>255</v>
      </c>
      <c r="F221" s="164" t="s">
        <v>256</v>
      </c>
      <c r="G221" s="12"/>
      <c r="H221" s="12"/>
      <c r="I221" s="156"/>
      <c r="J221" s="165">
        <f>BK221</f>
        <v>0</v>
      </c>
      <c r="K221" s="12"/>
      <c r="L221" s="153"/>
      <c r="M221" s="158"/>
      <c r="N221" s="159"/>
      <c r="O221" s="159"/>
      <c r="P221" s="160">
        <f>SUM(P222:P232)</f>
        <v>0</v>
      </c>
      <c r="Q221" s="159"/>
      <c r="R221" s="160">
        <f>SUM(R222:R232)</f>
        <v>0</v>
      </c>
      <c r="S221" s="159"/>
      <c r="T221" s="161">
        <f>SUM(T222:T232)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4" t="s">
        <v>82</v>
      </c>
      <c r="AT221" s="162" t="s">
        <v>72</v>
      </c>
      <c r="AU221" s="162" t="s">
        <v>80</v>
      </c>
      <c r="AY221" s="154" t="s">
        <v>119</v>
      </c>
      <c r="BK221" s="163">
        <f>SUM(BK222:BK232)</f>
        <v>0</v>
      </c>
    </row>
    <row r="222" s="2" customFormat="1" ht="24.15" customHeight="1">
      <c r="A222" s="37"/>
      <c r="B222" s="166"/>
      <c r="C222" s="167" t="s">
        <v>257</v>
      </c>
      <c r="D222" s="167" t="s">
        <v>122</v>
      </c>
      <c r="E222" s="168" t="s">
        <v>258</v>
      </c>
      <c r="F222" s="169" t="s">
        <v>259</v>
      </c>
      <c r="G222" s="170" t="s">
        <v>144</v>
      </c>
      <c r="H222" s="171">
        <v>855.91999999999996</v>
      </c>
      <c r="I222" s="172"/>
      <c r="J222" s="173">
        <f>ROUND(I222*H222,2)</f>
        <v>0</v>
      </c>
      <c r="K222" s="169" t="s">
        <v>1</v>
      </c>
      <c r="L222" s="38"/>
      <c r="M222" s="174" t="s">
        <v>1</v>
      </c>
      <c r="N222" s="175" t="s">
        <v>38</v>
      </c>
      <c r="O222" s="76"/>
      <c r="P222" s="176">
        <f>O222*H222</f>
        <v>0</v>
      </c>
      <c r="Q222" s="176">
        <v>0</v>
      </c>
      <c r="R222" s="176">
        <f>Q222*H222</f>
        <v>0</v>
      </c>
      <c r="S222" s="176">
        <v>0</v>
      </c>
      <c r="T222" s="17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78" t="s">
        <v>152</v>
      </c>
      <c r="AT222" s="178" t="s">
        <v>122</v>
      </c>
      <c r="AU222" s="178" t="s">
        <v>82</v>
      </c>
      <c r="AY222" s="18" t="s">
        <v>119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8" t="s">
        <v>80</v>
      </c>
      <c r="BK222" s="179">
        <f>ROUND(I222*H222,2)</f>
        <v>0</v>
      </c>
      <c r="BL222" s="18" t="s">
        <v>152</v>
      </c>
      <c r="BM222" s="178" t="s">
        <v>260</v>
      </c>
    </row>
    <row r="223" s="13" customFormat="1">
      <c r="A223" s="13"/>
      <c r="B223" s="180"/>
      <c r="C223" s="13"/>
      <c r="D223" s="181" t="s">
        <v>162</v>
      </c>
      <c r="E223" s="182" t="s">
        <v>1</v>
      </c>
      <c r="F223" s="183" t="s">
        <v>261</v>
      </c>
      <c r="G223" s="13"/>
      <c r="H223" s="182" t="s">
        <v>1</v>
      </c>
      <c r="I223" s="184"/>
      <c r="J223" s="13"/>
      <c r="K223" s="13"/>
      <c r="L223" s="180"/>
      <c r="M223" s="185"/>
      <c r="N223" s="186"/>
      <c r="O223" s="186"/>
      <c r="P223" s="186"/>
      <c r="Q223" s="186"/>
      <c r="R223" s="186"/>
      <c r="S223" s="186"/>
      <c r="T223" s="18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2" t="s">
        <v>162</v>
      </c>
      <c r="AU223" s="182" t="s">
        <v>82</v>
      </c>
      <c r="AV223" s="13" t="s">
        <v>80</v>
      </c>
      <c r="AW223" s="13" t="s">
        <v>30</v>
      </c>
      <c r="AX223" s="13" t="s">
        <v>73</v>
      </c>
      <c r="AY223" s="182" t="s">
        <v>119</v>
      </c>
    </row>
    <row r="224" s="14" customFormat="1">
      <c r="A224" s="14"/>
      <c r="B224" s="188"/>
      <c r="C224" s="14"/>
      <c r="D224" s="181" t="s">
        <v>162</v>
      </c>
      <c r="E224" s="189" t="s">
        <v>1</v>
      </c>
      <c r="F224" s="190" t="s">
        <v>262</v>
      </c>
      <c r="G224" s="14"/>
      <c r="H224" s="191">
        <v>335.92000000000002</v>
      </c>
      <c r="I224" s="192"/>
      <c r="J224" s="14"/>
      <c r="K224" s="14"/>
      <c r="L224" s="188"/>
      <c r="M224" s="193"/>
      <c r="N224" s="194"/>
      <c r="O224" s="194"/>
      <c r="P224" s="194"/>
      <c r="Q224" s="194"/>
      <c r="R224" s="194"/>
      <c r="S224" s="194"/>
      <c r="T224" s="19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89" t="s">
        <v>162</v>
      </c>
      <c r="AU224" s="189" t="s">
        <v>82</v>
      </c>
      <c r="AV224" s="14" t="s">
        <v>82</v>
      </c>
      <c r="AW224" s="14" t="s">
        <v>30</v>
      </c>
      <c r="AX224" s="14" t="s">
        <v>73</v>
      </c>
      <c r="AY224" s="189" t="s">
        <v>119</v>
      </c>
    </row>
    <row r="225" s="14" customFormat="1">
      <c r="A225" s="14"/>
      <c r="B225" s="188"/>
      <c r="C225" s="14"/>
      <c r="D225" s="181" t="s">
        <v>162</v>
      </c>
      <c r="E225" s="189" t="s">
        <v>1</v>
      </c>
      <c r="F225" s="190" t="s">
        <v>263</v>
      </c>
      <c r="G225" s="14"/>
      <c r="H225" s="191">
        <v>40</v>
      </c>
      <c r="I225" s="192"/>
      <c r="J225" s="14"/>
      <c r="K225" s="14"/>
      <c r="L225" s="188"/>
      <c r="M225" s="193"/>
      <c r="N225" s="194"/>
      <c r="O225" s="194"/>
      <c r="P225" s="194"/>
      <c r="Q225" s="194"/>
      <c r="R225" s="194"/>
      <c r="S225" s="194"/>
      <c r="T225" s="19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89" t="s">
        <v>162</v>
      </c>
      <c r="AU225" s="189" t="s">
        <v>82</v>
      </c>
      <c r="AV225" s="14" t="s">
        <v>82</v>
      </c>
      <c r="AW225" s="14" t="s">
        <v>30</v>
      </c>
      <c r="AX225" s="14" t="s">
        <v>73</v>
      </c>
      <c r="AY225" s="189" t="s">
        <v>119</v>
      </c>
    </row>
    <row r="226" s="14" customFormat="1">
      <c r="A226" s="14"/>
      <c r="B226" s="188"/>
      <c r="C226" s="14"/>
      <c r="D226" s="181" t="s">
        <v>162</v>
      </c>
      <c r="E226" s="189" t="s">
        <v>1</v>
      </c>
      <c r="F226" s="190" t="s">
        <v>264</v>
      </c>
      <c r="G226" s="14"/>
      <c r="H226" s="191">
        <v>240</v>
      </c>
      <c r="I226" s="192"/>
      <c r="J226" s="14"/>
      <c r="K226" s="14"/>
      <c r="L226" s="188"/>
      <c r="M226" s="193"/>
      <c r="N226" s="194"/>
      <c r="O226" s="194"/>
      <c r="P226" s="194"/>
      <c r="Q226" s="194"/>
      <c r="R226" s="194"/>
      <c r="S226" s="194"/>
      <c r="T226" s="19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89" t="s">
        <v>162</v>
      </c>
      <c r="AU226" s="189" t="s">
        <v>82</v>
      </c>
      <c r="AV226" s="14" t="s">
        <v>82</v>
      </c>
      <c r="AW226" s="14" t="s">
        <v>30</v>
      </c>
      <c r="AX226" s="14" t="s">
        <v>73</v>
      </c>
      <c r="AY226" s="189" t="s">
        <v>119</v>
      </c>
    </row>
    <row r="227" s="14" customFormat="1">
      <c r="A227" s="14"/>
      <c r="B227" s="188"/>
      <c r="C227" s="14"/>
      <c r="D227" s="181" t="s">
        <v>162</v>
      </c>
      <c r="E227" s="189" t="s">
        <v>1</v>
      </c>
      <c r="F227" s="190" t="s">
        <v>264</v>
      </c>
      <c r="G227" s="14"/>
      <c r="H227" s="191">
        <v>240</v>
      </c>
      <c r="I227" s="192"/>
      <c r="J227" s="14"/>
      <c r="K227" s="14"/>
      <c r="L227" s="188"/>
      <c r="M227" s="193"/>
      <c r="N227" s="194"/>
      <c r="O227" s="194"/>
      <c r="P227" s="194"/>
      <c r="Q227" s="194"/>
      <c r="R227" s="194"/>
      <c r="S227" s="194"/>
      <c r="T227" s="19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89" t="s">
        <v>162</v>
      </c>
      <c r="AU227" s="189" t="s">
        <v>82</v>
      </c>
      <c r="AV227" s="14" t="s">
        <v>82</v>
      </c>
      <c r="AW227" s="14" t="s">
        <v>30</v>
      </c>
      <c r="AX227" s="14" t="s">
        <v>73</v>
      </c>
      <c r="AY227" s="189" t="s">
        <v>119</v>
      </c>
    </row>
    <row r="228" s="15" customFormat="1">
      <c r="A228" s="15"/>
      <c r="B228" s="196"/>
      <c r="C228" s="15"/>
      <c r="D228" s="181" t="s">
        <v>162</v>
      </c>
      <c r="E228" s="197" t="s">
        <v>1</v>
      </c>
      <c r="F228" s="198" t="s">
        <v>165</v>
      </c>
      <c r="G228" s="15"/>
      <c r="H228" s="199">
        <v>855.92000000000007</v>
      </c>
      <c r="I228" s="200"/>
      <c r="J228" s="15"/>
      <c r="K228" s="15"/>
      <c r="L228" s="196"/>
      <c r="M228" s="201"/>
      <c r="N228" s="202"/>
      <c r="O228" s="202"/>
      <c r="P228" s="202"/>
      <c r="Q228" s="202"/>
      <c r="R228" s="202"/>
      <c r="S228" s="202"/>
      <c r="T228" s="20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197" t="s">
        <v>162</v>
      </c>
      <c r="AU228" s="197" t="s">
        <v>82</v>
      </c>
      <c r="AV228" s="15" t="s">
        <v>126</v>
      </c>
      <c r="AW228" s="15" t="s">
        <v>30</v>
      </c>
      <c r="AX228" s="15" t="s">
        <v>80</v>
      </c>
      <c r="AY228" s="197" t="s">
        <v>119</v>
      </c>
    </row>
    <row r="229" s="2" customFormat="1" ht="24.15" customHeight="1">
      <c r="A229" s="37"/>
      <c r="B229" s="166"/>
      <c r="C229" s="204" t="s">
        <v>187</v>
      </c>
      <c r="D229" s="204" t="s">
        <v>170</v>
      </c>
      <c r="E229" s="205" t="s">
        <v>265</v>
      </c>
      <c r="F229" s="206" t="s">
        <v>266</v>
      </c>
      <c r="G229" s="207" t="s">
        <v>144</v>
      </c>
      <c r="H229" s="208">
        <v>873.03800000000001</v>
      </c>
      <c r="I229" s="209"/>
      <c r="J229" s="210">
        <f>ROUND(I229*H229,2)</f>
        <v>0</v>
      </c>
      <c r="K229" s="206" t="s">
        <v>1</v>
      </c>
      <c r="L229" s="211"/>
      <c r="M229" s="212" t="s">
        <v>1</v>
      </c>
      <c r="N229" s="213" t="s">
        <v>38</v>
      </c>
      <c r="O229" s="76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8" t="s">
        <v>188</v>
      </c>
      <c r="AT229" s="178" t="s">
        <v>170</v>
      </c>
      <c r="AU229" s="178" t="s">
        <v>82</v>
      </c>
      <c r="AY229" s="18" t="s">
        <v>119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8" t="s">
        <v>80</v>
      </c>
      <c r="BK229" s="179">
        <f>ROUND(I229*H229,2)</f>
        <v>0</v>
      </c>
      <c r="BL229" s="18" t="s">
        <v>152</v>
      </c>
      <c r="BM229" s="178" t="s">
        <v>267</v>
      </c>
    </row>
    <row r="230" s="14" customFormat="1">
      <c r="A230" s="14"/>
      <c r="B230" s="188"/>
      <c r="C230" s="14"/>
      <c r="D230" s="181" t="s">
        <v>162</v>
      </c>
      <c r="E230" s="189" t="s">
        <v>1</v>
      </c>
      <c r="F230" s="190" t="s">
        <v>268</v>
      </c>
      <c r="G230" s="14"/>
      <c r="H230" s="191">
        <v>873.03800000000001</v>
      </c>
      <c r="I230" s="192"/>
      <c r="J230" s="14"/>
      <c r="K230" s="14"/>
      <c r="L230" s="188"/>
      <c r="M230" s="193"/>
      <c r="N230" s="194"/>
      <c r="O230" s="194"/>
      <c r="P230" s="194"/>
      <c r="Q230" s="194"/>
      <c r="R230" s="194"/>
      <c r="S230" s="194"/>
      <c r="T230" s="19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89" t="s">
        <v>162</v>
      </c>
      <c r="AU230" s="189" t="s">
        <v>82</v>
      </c>
      <c r="AV230" s="14" t="s">
        <v>82</v>
      </c>
      <c r="AW230" s="14" t="s">
        <v>30</v>
      </c>
      <c r="AX230" s="14" t="s">
        <v>73</v>
      </c>
      <c r="AY230" s="189" t="s">
        <v>119</v>
      </c>
    </row>
    <row r="231" s="15" customFormat="1">
      <c r="A231" s="15"/>
      <c r="B231" s="196"/>
      <c r="C231" s="15"/>
      <c r="D231" s="181" t="s">
        <v>162</v>
      </c>
      <c r="E231" s="197" t="s">
        <v>1</v>
      </c>
      <c r="F231" s="198" t="s">
        <v>165</v>
      </c>
      <c r="G231" s="15"/>
      <c r="H231" s="199">
        <v>873.03800000000001</v>
      </c>
      <c r="I231" s="200"/>
      <c r="J231" s="15"/>
      <c r="K231" s="15"/>
      <c r="L231" s="196"/>
      <c r="M231" s="201"/>
      <c r="N231" s="202"/>
      <c r="O231" s="202"/>
      <c r="P231" s="202"/>
      <c r="Q231" s="202"/>
      <c r="R231" s="202"/>
      <c r="S231" s="202"/>
      <c r="T231" s="20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197" t="s">
        <v>162</v>
      </c>
      <c r="AU231" s="197" t="s">
        <v>82</v>
      </c>
      <c r="AV231" s="15" t="s">
        <v>126</v>
      </c>
      <c r="AW231" s="15" t="s">
        <v>30</v>
      </c>
      <c r="AX231" s="15" t="s">
        <v>80</v>
      </c>
      <c r="AY231" s="197" t="s">
        <v>119</v>
      </c>
    </row>
    <row r="232" s="2" customFormat="1" ht="24.15" customHeight="1">
      <c r="A232" s="37"/>
      <c r="B232" s="166"/>
      <c r="C232" s="167" t="s">
        <v>269</v>
      </c>
      <c r="D232" s="167" t="s">
        <v>122</v>
      </c>
      <c r="E232" s="168" t="s">
        <v>270</v>
      </c>
      <c r="F232" s="169" t="s">
        <v>271</v>
      </c>
      <c r="G232" s="170" t="s">
        <v>156</v>
      </c>
      <c r="H232" s="171">
        <v>6.984</v>
      </c>
      <c r="I232" s="172"/>
      <c r="J232" s="173">
        <f>ROUND(I232*H232,2)</f>
        <v>0</v>
      </c>
      <c r="K232" s="169" t="s">
        <v>1</v>
      </c>
      <c r="L232" s="38"/>
      <c r="M232" s="174" t="s">
        <v>1</v>
      </c>
      <c r="N232" s="175" t="s">
        <v>38</v>
      </c>
      <c r="O232" s="76"/>
      <c r="P232" s="176">
        <f>O232*H232</f>
        <v>0</v>
      </c>
      <c r="Q232" s="176">
        <v>0</v>
      </c>
      <c r="R232" s="176">
        <f>Q232*H232</f>
        <v>0</v>
      </c>
      <c r="S232" s="176">
        <v>0</v>
      </c>
      <c r="T232" s="17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8" t="s">
        <v>152</v>
      </c>
      <c r="AT232" s="178" t="s">
        <v>122</v>
      </c>
      <c r="AU232" s="178" t="s">
        <v>82</v>
      </c>
      <c r="AY232" s="18" t="s">
        <v>119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8" t="s">
        <v>80</v>
      </c>
      <c r="BK232" s="179">
        <f>ROUND(I232*H232,2)</f>
        <v>0</v>
      </c>
      <c r="BL232" s="18" t="s">
        <v>152</v>
      </c>
      <c r="BM232" s="178" t="s">
        <v>272</v>
      </c>
    </row>
    <row r="233" s="12" customFormat="1" ht="22.8" customHeight="1">
      <c r="A233" s="12"/>
      <c r="B233" s="153"/>
      <c r="C233" s="12"/>
      <c r="D233" s="154" t="s">
        <v>72</v>
      </c>
      <c r="E233" s="164" t="s">
        <v>273</v>
      </c>
      <c r="F233" s="164" t="s">
        <v>274</v>
      </c>
      <c r="G233" s="12"/>
      <c r="H233" s="12"/>
      <c r="I233" s="156"/>
      <c r="J233" s="165">
        <f>BK233</f>
        <v>0</v>
      </c>
      <c r="K233" s="12"/>
      <c r="L233" s="153"/>
      <c r="M233" s="158"/>
      <c r="N233" s="159"/>
      <c r="O233" s="159"/>
      <c r="P233" s="160">
        <f>SUM(P234:P252)</f>
        <v>0</v>
      </c>
      <c r="Q233" s="159"/>
      <c r="R233" s="160">
        <f>SUM(R234:R252)</f>
        <v>0</v>
      </c>
      <c r="S233" s="159"/>
      <c r="T233" s="161">
        <f>SUM(T234:T252)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4" t="s">
        <v>82</v>
      </c>
      <c r="AT233" s="162" t="s">
        <v>72</v>
      </c>
      <c r="AU233" s="162" t="s">
        <v>80</v>
      </c>
      <c r="AY233" s="154" t="s">
        <v>119</v>
      </c>
      <c r="BK233" s="163">
        <f>SUM(BK234:BK252)</f>
        <v>0</v>
      </c>
    </row>
    <row r="234" s="2" customFormat="1" ht="24.15" customHeight="1">
      <c r="A234" s="37"/>
      <c r="B234" s="166"/>
      <c r="C234" s="167" t="s">
        <v>188</v>
      </c>
      <c r="D234" s="167" t="s">
        <v>122</v>
      </c>
      <c r="E234" s="168" t="s">
        <v>275</v>
      </c>
      <c r="F234" s="169" t="s">
        <v>276</v>
      </c>
      <c r="G234" s="170" t="s">
        <v>144</v>
      </c>
      <c r="H234" s="171">
        <v>992.97000000000003</v>
      </c>
      <c r="I234" s="172"/>
      <c r="J234" s="173">
        <f>ROUND(I234*H234,2)</f>
        <v>0</v>
      </c>
      <c r="K234" s="169" t="s">
        <v>1</v>
      </c>
      <c r="L234" s="38"/>
      <c r="M234" s="174" t="s">
        <v>1</v>
      </c>
      <c r="N234" s="175" t="s">
        <v>38</v>
      </c>
      <c r="O234" s="76"/>
      <c r="P234" s="176">
        <f>O234*H234</f>
        <v>0</v>
      </c>
      <c r="Q234" s="176">
        <v>0</v>
      </c>
      <c r="R234" s="176">
        <f>Q234*H234</f>
        <v>0</v>
      </c>
      <c r="S234" s="176">
        <v>0</v>
      </c>
      <c r="T234" s="17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78" t="s">
        <v>152</v>
      </c>
      <c r="AT234" s="178" t="s">
        <v>122</v>
      </c>
      <c r="AU234" s="178" t="s">
        <v>82</v>
      </c>
      <c r="AY234" s="18" t="s">
        <v>119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18" t="s">
        <v>80</v>
      </c>
      <c r="BK234" s="179">
        <f>ROUND(I234*H234,2)</f>
        <v>0</v>
      </c>
      <c r="BL234" s="18" t="s">
        <v>152</v>
      </c>
      <c r="BM234" s="178" t="s">
        <v>277</v>
      </c>
    </row>
    <row r="235" s="2" customFormat="1" ht="24.15" customHeight="1">
      <c r="A235" s="37"/>
      <c r="B235" s="166"/>
      <c r="C235" s="167" t="s">
        <v>278</v>
      </c>
      <c r="D235" s="167" t="s">
        <v>122</v>
      </c>
      <c r="E235" s="168" t="s">
        <v>279</v>
      </c>
      <c r="F235" s="169" t="s">
        <v>280</v>
      </c>
      <c r="G235" s="170" t="s">
        <v>144</v>
      </c>
      <c r="H235" s="171">
        <v>992.97000000000003</v>
      </c>
      <c r="I235" s="172"/>
      <c r="J235" s="173">
        <f>ROUND(I235*H235,2)</f>
        <v>0</v>
      </c>
      <c r="K235" s="169" t="s">
        <v>1</v>
      </c>
      <c r="L235" s="38"/>
      <c r="M235" s="174" t="s">
        <v>1</v>
      </c>
      <c r="N235" s="175" t="s">
        <v>38</v>
      </c>
      <c r="O235" s="76"/>
      <c r="P235" s="176">
        <f>O235*H235</f>
        <v>0</v>
      </c>
      <c r="Q235" s="176">
        <v>0</v>
      </c>
      <c r="R235" s="176">
        <f>Q235*H235</f>
        <v>0</v>
      </c>
      <c r="S235" s="176">
        <v>0</v>
      </c>
      <c r="T235" s="17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78" t="s">
        <v>152</v>
      </c>
      <c r="AT235" s="178" t="s">
        <v>122</v>
      </c>
      <c r="AU235" s="178" t="s">
        <v>82</v>
      </c>
      <c r="AY235" s="18" t="s">
        <v>119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8" t="s">
        <v>80</v>
      </c>
      <c r="BK235" s="179">
        <f>ROUND(I235*H235,2)</f>
        <v>0</v>
      </c>
      <c r="BL235" s="18" t="s">
        <v>152</v>
      </c>
      <c r="BM235" s="178" t="s">
        <v>281</v>
      </c>
    </row>
    <row r="236" s="2" customFormat="1" ht="16.5" customHeight="1">
      <c r="A236" s="37"/>
      <c r="B236" s="166"/>
      <c r="C236" s="204" t="s">
        <v>193</v>
      </c>
      <c r="D236" s="204" t="s">
        <v>170</v>
      </c>
      <c r="E236" s="205" t="s">
        <v>282</v>
      </c>
      <c r="F236" s="206" t="s">
        <v>283</v>
      </c>
      <c r="G236" s="207" t="s">
        <v>140</v>
      </c>
      <c r="H236" s="208">
        <v>12.661</v>
      </c>
      <c r="I236" s="209"/>
      <c r="J236" s="210">
        <f>ROUND(I236*H236,2)</f>
        <v>0</v>
      </c>
      <c r="K236" s="206" t="s">
        <v>1</v>
      </c>
      <c r="L236" s="211"/>
      <c r="M236" s="212" t="s">
        <v>1</v>
      </c>
      <c r="N236" s="213" t="s">
        <v>38</v>
      </c>
      <c r="O236" s="76"/>
      <c r="P236" s="176">
        <f>O236*H236</f>
        <v>0</v>
      </c>
      <c r="Q236" s="176">
        <v>0</v>
      </c>
      <c r="R236" s="176">
        <f>Q236*H236</f>
        <v>0</v>
      </c>
      <c r="S236" s="176">
        <v>0</v>
      </c>
      <c r="T236" s="17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8" t="s">
        <v>188</v>
      </c>
      <c r="AT236" s="178" t="s">
        <v>170</v>
      </c>
      <c r="AU236" s="178" t="s">
        <v>82</v>
      </c>
      <c r="AY236" s="18" t="s">
        <v>119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80</v>
      </c>
      <c r="BK236" s="179">
        <f>ROUND(I236*H236,2)</f>
        <v>0</v>
      </c>
      <c r="BL236" s="18" t="s">
        <v>152</v>
      </c>
      <c r="BM236" s="178" t="s">
        <v>284</v>
      </c>
    </row>
    <row r="237" s="2" customFormat="1" ht="24.15" customHeight="1">
      <c r="A237" s="37"/>
      <c r="B237" s="166"/>
      <c r="C237" s="167" t="s">
        <v>285</v>
      </c>
      <c r="D237" s="167" t="s">
        <v>122</v>
      </c>
      <c r="E237" s="168" t="s">
        <v>286</v>
      </c>
      <c r="F237" s="169" t="s">
        <v>287</v>
      </c>
      <c r="G237" s="170" t="s">
        <v>140</v>
      </c>
      <c r="H237" s="171">
        <v>12.661</v>
      </c>
      <c r="I237" s="172"/>
      <c r="J237" s="173">
        <f>ROUND(I237*H237,2)</f>
        <v>0</v>
      </c>
      <c r="K237" s="169" t="s">
        <v>1</v>
      </c>
      <c r="L237" s="38"/>
      <c r="M237" s="174" t="s">
        <v>1</v>
      </c>
      <c r="N237" s="175" t="s">
        <v>38</v>
      </c>
      <c r="O237" s="76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8" t="s">
        <v>152</v>
      </c>
      <c r="AT237" s="178" t="s">
        <v>122</v>
      </c>
      <c r="AU237" s="178" t="s">
        <v>82</v>
      </c>
      <c r="AY237" s="18" t="s">
        <v>119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8" t="s">
        <v>80</v>
      </c>
      <c r="BK237" s="179">
        <f>ROUND(I237*H237,2)</f>
        <v>0</v>
      </c>
      <c r="BL237" s="18" t="s">
        <v>152</v>
      </c>
      <c r="BM237" s="178" t="s">
        <v>288</v>
      </c>
    </row>
    <row r="238" s="2" customFormat="1" ht="24.15" customHeight="1">
      <c r="A238" s="37"/>
      <c r="B238" s="166"/>
      <c r="C238" s="167" t="s">
        <v>197</v>
      </c>
      <c r="D238" s="167" t="s">
        <v>122</v>
      </c>
      <c r="E238" s="168" t="s">
        <v>289</v>
      </c>
      <c r="F238" s="169" t="s">
        <v>290</v>
      </c>
      <c r="G238" s="170" t="s">
        <v>144</v>
      </c>
      <c r="H238" s="171">
        <v>118.59999999999999</v>
      </c>
      <c r="I238" s="172"/>
      <c r="J238" s="173">
        <f>ROUND(I238*H238,2)</f>
        <v>0</v>
      </c>
      <c r="K238" s="169" t="s">
        <v>1</v>
      </c>
      <c r="L238" s="38"/>
      <c r="M238" s="174" t="s">
        <v>1</v>
      </c>
      <c r="N238" s="175" t="s">
        <v>38</v>
      </c>
      <c r="O238" s="76"/>
      <c r="P238" s="176">
        <f>O238*H238</f>
        <v>0</v>
      </c>
      <c r="Q238" s="176">
        <v>0</v>
      </c>
      <c r="R238" s="176">
        <f>Q238*H238</f>
        <v>0</v>
      </c>
      <c r="S238" s="176">
        <v>0</v>
      </c>
      <c r="T238" s="17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8" t="s">
        <v>152</v>
      </c>
      <c r="AT238" s="178" t="s">
        <v>122</v>
      </c>
      <c r="AU238" s="178" t="s">
        <v>82</v>
      </c>
      <c r="AY238" s="18" t="s">
        <v>119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8" t="s">
        <v>80</v>
      </c>
      <c r="BK238" s="179">
        <f>ROUND(I238*H238,2)</f>
        <v>0</v>
      </c>
      <c r="BL238" s="18" t="s">
        <v>152</v>
      </c>
      <c r="BM238" s="178" t="s">
        <v>291</v>
      </c>
    </row>
    <row r="239" s="14" customFormat="1">
      <c r="A239" s="14"/>
      <c r="B239" s="188"/>
      <c r="C239" s="14"/>
      <c r="D239" s="181" t="s">
        <v>162</v>
      </c>
      <c r="E239" s="189" t="s">
        <v>1</v>
      </c>
      <c r="F239" s="190" t="s">
        <v>182</v>
      </c>
      <c r="G239" s="14"/>
      <c r="H239" s="191">
        <v>63.433999999999998</v>
      </c>
      <c r="I239" s="192"/>
      <c r="J239" s="14"/>
      <c r="K239" s="14"/>
      <c r="L239" s="188"/>
      <c r="M239" s="193"/>
      <c r="N239" s="194"/>
      <c r="O239" s="194"/>
      <c r="P239" s="194"/>
      <c r="Q239" s="194"/>
      <c r="R239" s="194"/>
      <c r="S239" s="194"/>
      <c r="T239" s="19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89" t="s">
        <v>162</v>
      </c>
      <c r="AU239" s="189" t="s">
        <v>82</v>
      </c>
      <c r="AV239" s="14" t="s">
        <v>82</v>
      </c>
      <c r="AW239" s="14" t="s">
        <v>30</v>
      </c>
      <c r="AX239" s="14" t="s">
        <v>73</v>
      </c>
      <c r="AY239" s="189" t="s">
        <v>119</v>
      </c>
    </row>
    <row r="240" s="14" customFormat="1">
      <c r="A240" s="14"/>
      <c r="B240" s="188"/>
      <c r="C240" s="14"/>
      <c r="D240" s="181" t="s">
        <v>162</v>
      </c>
      <c r="E240" s="189" t="s">
        <v>1</v>
      </c>
      <c r="F240" s="190" t="s">
        <v>183</v>
      </c>
      <c r="G240" s="14"/>
      <c r="H240" s="191">
        <v>5.1799999999999997</v>
      </c>
      <c r="I240" s="192"/>
      <c r="J240" s="14"/>
      <c r="K240" s="14"/>
      <c r="L240" s="188"/>
      <c r="M240" s="193"/>
      <c r="N240" s="194"/>
      <c r="O240" s="194"/>
      <c r="P240" s="194"/>
      <c r="Q240" s="194"/>
      <c r="R240" s="194"/>
      <c r="S240" s="194"/>
      <c r="T240" s="19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89" t="s">
        <v>162</v>
      </c>
      <c r="AU240" s="189" t="s">
        <v>82</v>
      </c>
      <c r="AV240" s="14" t="s">
        <v>82</v>
      </c>
      <c r="AW240" s="14" t="s">
        <v>30</v>
      </c>
      <c r="AX240" s="14" t="s">
        <v>73</v>
      </c>
      <c r="AY240" s="189" t="s">
        <v>119</v>
      </c>
    </row>
    <row r="241" s="14" customFormat="1">
      <c r="A241" s="14"/>
      <c r="B241" s="188"/>
      <c r="C241" s="14"/>
      <c r="D241" s="181" t="s">
        <v>162</v>
      </c>
      <c r="E241" s="189" t="s">
        <v>1</v>
      </c>
      <c r="F241" s="190" t="s">
        <v>184</v>
      </c>
      <c r="G241" s="14"/>
      <c r="H241" s="191">
        <v>39.780000000000001</v>
      </c>
      <c r="I241" s="192"/>
      <c r="J241" s="14"/>
      <c r="K241" s="14"/>
      <c r="L241" s="188"/>
      <c r="M241" s="193"/>
      <c r="N241" s="194"/>
      <c r="O241" s="194"/>
      <c r="P241" s="194"/>
      <c r="Q241" s="194"/>
      <c r="R241" s="194"/>
      <c r="S241" s="194"/>
      <c r="T241" s="19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89" t="s">
        <v>162</v>
      </c>
      <c r="AU241" s="189" t="s">
        <v>82</v>
      </c>
      <c r="AV241" s="14" t="s">
        <v>82</v>
      </c>
      <c r="AW241" s="14" t="s">
        <v>30</v>
      </c>
      <c r="AX241" s="14" t="s">
        <v>73</v>
      </c>
      <c r="AY241" s="189" t="s">
        <v>119</v>
      </c>
    </row>
    <row r="242" s="13" customFormat="1">
      <c r="A242" s="13"/>
      <c r="B242" s="180"/>
      <c r="C242" s="13"/>
      <c r="D242" s="181" t="s">
        <v>162</v>
      </c>
      <c r="E242" s="182" t="s">
        <v>1</v>
      </c>
      <c r="F242" s="183" t="s">
        <v>163</v>
      </c>
      <c r="G242" s="13"/>
      <c r="H242" s="182" t="s">
        <v>1</v>
      </c>
      <c r="I242" s="184"/>
      <c r="J242" s="13"/>
      <c r="K242" s="13"/>
      <c r="L242" s="180"/>
      <c r="M242" s="185"/>
      <c r="N242" s="186"/>
      <c r="O242" s="186"/>
      <c r="P242" s="186"/>
      <c r="Q242" s="186"/>
      <c r="R242" s="186"/>
      <c r="S242" s="186"/>
      <c r="T242" s="18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2" t="s">
        <v>162</v>
      </c>
      <c r="AU242" s="182" t="s">
        <v>82</v>
      </c>
      <c r="AV242" s="13" t="s">
        <v>80</v>
      </c>
      <c r="AW242" s="13" t="s">
        <v>30</v>
      </c>
      <c r="AX242" s="13" t="s">
        <v>73</v>
      </c>
      <c r="AY242" s="182" t="s">
        <v>119</v>
      </c>
    </row>
    <row r="243" s="14" customFormat="1">
      <c r="A243" s="14"/>
      <c r="B243" s="188"/>
      <c r="C243" s="14"/>
      <c r="D243" s="181" t="s">
        <v>162</v>
      </c>
      <c r="E243" s="189" t="s">
        <v>1</v>
      </c>
      <c r="F243" s="190" t="s">
        <v>164</v>
      </c>
      <c r="G243" s="14"/>
      <c r="H243" s="191">
        <v>10.206</v>
      </c>
      <c r="I243" s="192"/>
      <c r="J243" s="14"/>
      <c r="K243" s="14"/>
      <c r="L243" s="188"/>
      <c r="M243" s="193"/>
      <c r="N243" s="194"/>
      <c r="O243" s="194"/>
      <c r="P243" s="194"/>
      <c r="Q243" s="194"/>
      <c r="R243" s="194"/>
      <c r="S243" s="194"/>
      <c r="T243" s="19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89" t="s">
        <v>162</v>
      </c>
      <c r="AU243" s="189" t="s">
        <v>82</v>
      </c>
      <c r="AV243" s="14" t="s">
        <v>82</v>
      </c>
      <c r="AW243" s="14" t="s">
        <v>30</v>
      </c>
      <c r="AX243" s="14" t="s">
        <v>73</v>
      </c>
      <c r="AY243" s="189" t="s">
        <v>119</v>
      </c>
    </row>
    <row r="244" s="15" customFormat="1">
      <c r="A244" s="15"/>
      <c r="B244" s="196"/>
      <c r="C244" s="15"/>
      <c r="D244" s="181" t="s">
        <v>162</v>
      </c>
      <c r="E244" s="197" t="s">
        <v>1</v>
      </c>
      <c r="F244" s="198" t="s">
        <v>165</v>
      </c>
      <c r="G244" s="15"/>
      <c r="H244" s="199">
        <v>118.60000000000001</v>
      </c>
      <c r="I244" s="200"/>
      <c r="J244" s="15"/>
      <c r="K244" s="15"/>
      <c r="L244" s="196"/>
      <c r="M244" s="201"/>
      <c r="N244" s="202"/>
      <c r="O244" s="202"/>
      <c r="P244" s="202"/>
      <c r="Q244" s="202"/>
      <c r="R244" s="202"/>
      <c r="S244" s="202"/>
      <c r="T244" s="20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197" t="s">
        <v>162</v>
      </c>
      <c r="AU244" s="197" t="s">
        <v>82</v>
      </c>
      <c r="AV244" s="15" t="s">
        <v>126</v>
      </c>
      <c r="AW244" s="15" t="s">
        <v>30</v>
      </c>
      <c r="AX244" s="15" t="s">
        <v>80</v>
      </c>
      <c r="AY244" s="197" t="s">
        <v>119</v>
      </c>
    </row>
    <row r="245" s="2" customFormat="1" ht="24.15" customHeight="1">
      <c r="A245" s="37"/>
      <c r="B245" s="166"/>
      <c r="C245" s="167" t="s">
        <v>292</v>
      </c>
      <c r="D245" s="167" t="s">
        <v>122</v>
      </c>
      <c r="E245" s="168" t="s">
        <v>293</v>
      </c>
      <c r="F245" s="169" t="s">
        <v>294</v>
      </c>
      <c r="G245" s="170" t="s">
        <v>144</v>
      </c>
      <c r="H245" s="171">
        <v>1.5580000000000001</v>
      </c>
      <c r="I245" s="172"/>
      <c r="J245" s="173">
        <f>ROUND(I245*H245,2)</f>
        <v>0</v>
      </c>
      <c r="K245" s="169" t="s">
        <v>1</v>
      </c>
      <c r="L245" s="38"/>
      <c r="M245" s="174" t="s">
        <v>1</v>
      </c>
      <c r="N245" s="175" t="s">
        <v>38</v>
      </c>
      <c r="O245" s="76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8" t="s">
        <v>152</v>
      </c>
      <c r="AT245" s="178" t="s">
        <v>122</v>
      </c>
      <c r="AU245" s="178" t="s">
        <v>82</v>
      </c>
      <c r="AY245" s="18" t="s">
        <v>119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80</v>
      </c>
      <c r="BK245" s="179">
        <f>ROUND(I245*H245,2)</f>
        <v>0</v>
      </c>
      <c r="BL245" s="18" t="s">
        <v>152</v>
      </c>
      <c r="BM245" s="178" t="s">
        <v>295</v>
      </c>
    </row>
    <row r="246" s="14" customFormat="1">
      <c r="A246" s="14"/>
      <c r="B246" s="188"/>
      <c r="C246" s="14"/>
      <c r="D246" s="181" t="s">
        <v>162</v>
      </c>
      <c r="E246" s="189" t="s">
        <v>1</v>
      </c>
      <c r="F246" s="190" t="s">
        <v>296</v>
      </c>
      <c r="G246" s="14"/>
      <c r="H246" s="191">
        <v>1.5580000000000001</v>
      </c>
      <c r="I246" s="192"/>
      <c r="J246" s="14"/>
      <c r="K246" s="14"/>
      <c r="L246" s="188"/>
      <c r="M246" s="193"/>
      <c r="N246" s="194"/>
      <c r="O246" s="194"/>
      <c r="P246" s="194"/>
      <c r="Q246" s="194"/>
      <c r="R246" s="194"/>
      <c r="S246" s="194"/>
      <c r="T246" s="19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89" t="s">
        <v>162</v>
      </c>
      <c r="AU246" s="189" t="s">
        <v>82</v>
      </c>
      <c r="AV246" s="14" t="s">
        <v>82</v>
      </c>
      <c r="AW246" s="14" t="s">
        <v>30</v>
      </c>
      <c r="AX246" s="14" t="s">
        <v>73</v>
      </c>
      <c r="AY246" s="189" t="s">
        <v>119</v>
      </c>
    </row>
    <row r="247" s="15" customFormat="1">
      <c r="A247" s="15"/>
      <c r="B247" s="196"/>
      <c r="C247" s="15"/>
      <c r="D247" s="181" t="s">
        <v>162</v>
      </c>
      <c r="E247" s="197" t="s">
        <v>1</v>
      </c>
      <c r="F247" s="198" t="s">
        <v>165</v>
      </c>
      <c r="G247" s="15"/>
      <c r="H247" s="199">
        <v>1.5580000000000001</v>
      </c>
      <c r="I247" s="200"/>
      <c r="J247" s="15"/>
      <c r="K247" s="15"/>
      <c r="L247" s="196"/>
      <c r="M247" s="201"/>
      <c r="N247" s="202"/>
      <c r="O247" s="202"/>
      <c r="P247" s="202"/>
      <c r="Q247" s="202"/>
      <c r="R247" s="202"/>
      <c r="S247" s="202"/>
      <c r="T247" s="20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197" t="s">
        <v>162</v>
      </c>
      <c r="AU247" s="197" t="s">
        <v>82</v>
      </c>
      <c r="AV247" s="15" t="s">
        <v>126</v>
      </c>
      <c r="AW247" s="15" t="s">
        <v>30</v>
      </c>
      <c r="AX247" s="15" t="s">
        <v>80</v>
      </c>
      <c r="AY247" s="197" t="s">
        <v>119</v>
      </c>
    </row>
    <row r="248" s="2" customFormat="1" ht="24.15" customHeight="1">
      <c r="A248" s="37"/>
      <c r="B248" s="166"/>
      <c r="C248" s="167" t="s">
        <v>204</v>
      </c>
      <c r="D248" s="167" t="s">
        <v>122</v>
      </c>
      <c r="E248" s="168" t="s">
        <v>297</v>
      </c>
      <c r="F248" s="169" t="s">
        <v>298</v>
      </c>
      <c r="G248" s="170" t="s">
        <v>144</v>
      </c>
      <c r="H248" s="171">
        <v>992.97000000000003</v>
      </c>
      <c r="I248" s="172"/>
      <c r="J248" s="173">
        <f>ROUND(I248*H248,2)</f>
        <v>0</v>
      </c>
      <c r="K248" s="169" t="s">
        <v>1</v>
      </c>
      <c r="L248" s="38"/>
      <c r="M248" s="174" t="s">
        <v>1</v>
      </c>
      <c r="N248" s="175" t="s">
        <v>38</v>
      </c>
      <c r="O248" s="76"/>
      <c r="P248" s="176">
        <f>O248*H248</f>
        <v>0</v>
      </c>
      <c r="Q248" s="176">
        <v>0</v>
      </c>
      <c r="R248" s="176">
        <f>Q248*H248</f>
        <v>0</v>
      </c>
      <c r="S248" s="176">
        <v>0</v>
      </c>
      <c r="T248" s="17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78" t="s">
        <v>152</v>
      </c>
      <c r="AT248" s="178" t="s">
        <v>122</v>
      </c>
      <c r="AU248" s="178" t="s">
        <v>82</v>
      </c>
      <c r="AY248" s="18" t="s">
        <v>119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8" t="s">
        <v>80</v>
      </c>
      <c r="BK248" s="179">
        <f>ROUND(I248*H248,2)</f>
        <v>0</v>
      </c>
      <c r="BL248" s="18" t="s">
        <v>152</v>
      </c>
      <c r="BM248" s="178" t="s">
        <v>299</v>
      </c>
    </row>
    <row r="249" s="2" customFormat="1" ht="16.5" customHeight="1">
      <c r="A249" s="37"/>
      <c r="B249" s="166"/>
      <c r="C249" s="204" t="s">
        <v>300</v>
      </c>
      <c r="D249" s="204" t="s">
        <v>170</v>
      </c>
      <c r="E249" s="205" t="s">
        <v>301</v>
      </c>
      <c r="F249" s="206" t="s">
        <v>302</v>
      </c>
      <c r="G249" s="207" t="s">
        <v>140</v>
      </c>
      <c r="H249" s="208">
        <v>23.831</v>
      </c>
      <c r="I249" s="209"/>
      <c r="J249" s="210">
        <f>ROUND(I249*H249,2)</f>
        <v>0</v>
      </c>
      <c r="K249" s="206" t="s">
        <v>1</v>
      </c>
      <c r="L249" s="211"/>
      <c r="M249" s="212" t="s">
        <v>1</v>
      </c>
      <c r="N249" s="213" t="s">
        <v>38</v>
      </c>
      <c r="O249" s="76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78" t="s">
        <v>188</v>
      </c>
      <c r="AT249" s="178" t="s">
        <v>170</v>
      </c>
      <c r="AU249" s="178" t="s">
        <v>82</v>
      </c>
      <c r="AY249" s="18" t="s">
        <v>119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80</v>
      </c>
      <c r="BK249" s="179">
        <f>ROUND(I249*H249,2)</f>
        <v>0</v>
      </c>
      <c r="BL249" s="18" t="s">
        <v>152</v>
      </c>
      <c r="BM249" s="178" t="s">
        <v>303</v>
      </c>
    </row>
    <row r="250" s="2" customFormat="1" ht="24.15" customHeight="1">
      <c r="A250" s="37"/>
      <c r="B250" s="166"/>
      <c r="C250" s="167" t="s">
        <v>207</v>
      </c>
      <c r="D250" s="167" t="s">
        <v>122</v>
      </c>
      <c r="E250" s="168" t="s">
        <v>304</v>
      </c>
      <c r="F250" s="169" t="s">
        <v>305</v>
      </c>
      <c r="G250" s="170" t="s">
        <v>140</v>
      </c>
      <c r="H250" s="171">
        <v>23.831</v>
      </c>
      <c r="I250" s="172"/>
      <c r="J250" s="173">
        <f>ROUND(I250*H250,2)</f>
        <v>0</v>
      </c>
      <c r="K250" s="169" t="s">
        <v>1</v>
      </c>
      <c r="L250" s="38"/>
      <c r="M250" s="174" t="s">
        <v>1</v>
      </c>
      <c r="N250" s="175" t="s">
        <v>38</v>
      </c>
      <c r="O250" s="76"/>
      <c r="P250" s="176">
        <f>O250*H250</f>
        <v>0</v>
      </c>
      <c r="Q250" s="176">
        <v>0</v>
      </c>
      <c r="R250" s="176">
        <f>Q250*H250</f>
        <v>0</v>
      </c>
      <c r="S250" s="176">
        <v>0</v>
      </c>
      <c r="T250" s="17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8" t="s">
        <v>152</v>
      </c>
      <c r="AT250" s="178" t="s">
        <v>122</v>
      </c>
      <c r="AU250" s="178" t="s">
        <v>82</v>
      </c>
      <c r="AY250" s="18" t="s">
        <v>119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80</v>
      </c>
      <c r="BK250" s="179">
        <f>ROUND(I250*H250,2)</f>
        <v>0</v>
      </c>
      <c r="BL250" s="18" t="s">
        <v>152</v>
      </c>
      <c r="BM250" s="178" t="s">
        <v>306</v>
      </c>
    </row>
    <row r="251" s="2" customFormat="1" ht="24.15" customHeight="1">
      <c r="A251" s="37"/>
      <c r="B251" s="166"/>
      <c r="C251" s="167" t="s">
        <v>307</v>
      </c>
      <c r="D251" s="167" t="s">
        <v>122</v>
      </c>
      <c r="E251" s="168" t="s">
        <v>308</v>
      </c>
      <c r="F251" s="169" t="s">
        <v>309</v>
      </c>
      <c r="G251" s="170" t="s">
        <v>125</v>
      </c>
      <c r="H251" s="171">
        <v>1</v>
      </c>
      <c r="I251" s="172"/>
      <c r="J251" s="173">
        <f>ROUND(I251*H251,2)</f>
        <v>0</v>
      </c>
      <c r="K251" s="169" t="s">
        <v>1</v>
      </c>
      <c r="L251" s="38"/>
      <c r="M251" s="174" t="s">
        <v>1</v>
      </c>
      <c r="N251" s="175" t="s">
        <v>38</v>
      </c>
      <c r="O251" s="76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78" t="s">
        <v>152</v>
      </c>
      <c r="AT251" s="178" t="s">
        <v>122</v>
      </c>
      <c r="AU251" s="178" t="s">
        <v>82</v>
      </c>
      <c r="AY251" s="18" t="s">
        <v>119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8" t="s">
        <v>80</v>
      </c>
      <c r="BK251" s="179">
        <f>ROUND(I251*H251,2)</f>
        <v>0</v>
      </c>
      <c r="BL251" s="18" t="s">
        <v>152</v>
      </c>
      <c r="BM251" s="178" t="s">
        <v>310</v>
      </c>
    </row>
    <row r="252" s="2" customFormat="1" ht="24.15" customHeight="1">
      <c r="A252" s="37"/>
      <c r="B252" s="166"/>
      <c r="C252" s="167" t="s">
        <v>213</v>
      </c>
      <c r="D252" s="167" t="s">
        <v>122</v>
      </c>
      <c r="E252" s="168" t="s">
        <v>311</v>
      </c>
      <c r="F252" s="169" t="s">
        <v>312</v>
      </c>
      <c r="G252" s="170" t="s">
        <v>156</v>
      </c>
      <c r="H252" s="171">
        <v>22.032</v>
      </c>
      <c r="I252" s="172"/>
      <c r="J252" s="173">
        <f>ROUND(I252*H252,2)</f>
        <v>0</v>
      </c>
      <c r="K252" s="169" t="s">
        <v>1</v>
      </c>
      <c r="L252" s="38"/>
      <c r="M252" s="174" t="s">
        <v>1</v>
      </c>
      <c r="N252" s="175" t="s">
        <v>38</v>
      </c>
      <c r="O252" s="76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78" t="s">
        <v>152</v>
      </c>
      <c r="AT252" s="178" t="s">
        <v>122</v>
      </c>
      <c r="AU252" s="178" t="s">
        <v>82</v>
      </c>
      <c r="AY252" s="18" t="s">
        <v>119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80</v>
      </c>
      <c r="BK252" s="179">
        <f>ROUND(I252*H252,2)</f>
        <v>0</v>
      </c>
      <c r="BL252" s="18" t="s">
        <v>152</v>
      </c>
      <c r="BM252" s="178" t="s">
        <v>313</v>
      </c>
    </row>
    <row r="253" s="12" customFormat="1" ht="22.8" customHeight="1">
      <c r="A253" s="12"/>
      <c r="B253" s="153"/>
      <c r="C253" s="12"/>
      <c r="D253" s="154" t="s">
        <v>72</v>
      </c>
      <c r="E253" s="164" t="s">
        <v>314</v>
      </c>
      <c r="F253" s="164" t="s">
        <v>315</v>
      </c>
      <c r="G253" s="12"/>
      <c r="H253" s="12"/>
      <c r="I253" s="156"/>
      <c r="J253" s="165">
        <f>BK253</f>
        <v>0</v>
      </c>
      <c r="K253" s="12"/>
      <c r="L253" s="153"/>
      <c r="M253" s="158"/>
      <c r="N253" s="159"/>
      <c r="O253" s="159"/>
      <c r="P253" s="160">
        <f>SUM(P254:P268)</f>
        <v>0</v>
      </c>
      <c r="Q253" s="159"/>
      <c r="R253" s="160">
        <f>SUM(R254:R268)</f>
        <v>0</v>
      </c>
      <c r="S253" s="159"/>
      <c r="T253" s="161">
        <f>SUM(T254:T268)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54" t="s">
        <v>82</v>
      </c>
      <c r="AT253" s="162" t="s">
        <v>72</v>
      </c>
      <c r="AU253" s="162" t="s">
        <v>80</v>
      </c>
      <c r="AY253" s="154" t="s">
        <v>119</v>
      </c>
      <c r="BK253" s="163">
        <f>SUM(BK254:BK268)</f>
        <v>0</v>
      </c>
    </row>
    <row r="254" s="2" customFormat="1" ht="24.15" customHeight="1">
      <c r="A254" s="37"/>
      <c r="B254" s="166"/>
      <c r="C254" s="167" t="s">
        <v>316</v>
      </c>
      <c r="D254" s="167" t="s">
        <v>122</v>
      </c>
      <c r="E254" s="168" t="s">
        <v>317</v>
      </c>
      <c r="F254" s="169" t="s">
        <v>318</v>
      </c>
      <c r="G254" s="170" t="s">
        <v>319</v>
      </c>
      <c r="H254" s="171">
        <v>267.10000000000002</v>
      </c>
      <c r="I254" s="172"/>
      <c r="J254" s="173">
        <f>ROUND(I254*H254,2)</f>
        <v>0</v>
      </c>
      <c r="K254" s="169" t="s">
        <v>1</v>
      </c>
      <c r="L254" s="38"/>
      <c r="M254" s="174" t="s">
        <v>1</v>
      </c>
      <c r="N254" s="175" t="s">
        <v>38</v>
      </c>
      <c r="O254" s="76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78" t="s">
        <v>152</v>
      </c>
      <c r="AT254" s="178" t="s">
        <v>122</v>
      </c>
      <c r="AU254" s="178" t="s">
        <v>82</v>
      </c>
      <c r="AY254" s="18" t="s">
        <v>119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8" t="s">
        <v>80</v>
      </c>
      <c r="BK254" s="179">
        <f>ROUND(I254*H254,2)</f>
        <v>0</v>
      </c>
      <c r="BL254" s="18" t="s">
        <v>152</v>
      </c>
      <c r="BM254" s="178" t="s">
        <v>320</v>
      </c>
    </row>
    <row r="255" s="13" customFormat="1">
      <c r="A255" s="13"/>
      <c r="B255" s="180"/>
      <c r="C255" s="13"/>
      <c r="D255" s="181" t="s">
        <v>162</v>
      </c>
      <c r="E255" s="182" t="s">
        <v>1</v>
      </c>
      <c r="F255" s="183" t="s">
        <v>247</v>
      </c>
      <c r="G255" s="13"/>
      <c r="H255" s="182" t="s">
        <v>1</v>
      </c>
      <c r="I255" s="184"/>
      <c r="J255" s="13"/>
      <c r="K255" s="13"/>
      <c r="L255" s="180"/>
      <c r="M255" s="185"/>
      <c r="N255" s="186"/>
      <c r="O255" s="186"/>
      <c r="P255" s="186"/>
      <c r="Q255" s="186"/>
      <c r="R255" s="186"/>
      <c r="S255" s="186"/>
      <c r="T255" s="18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2" t="s">
        <v>162</v>
      </c>
      <c r="AU255" s="182" t="s">
        <v>82</v>
      </c>
      <c r="AV255" s="13" t="s">
        <v>80</v>
      </c>
      <c r="AW255" s="13" t="s">
        <v>30</v>
      </c>
      <c r="AX255" s="13" t="s">
        <v>73</v>
      </c>
      <c r="AY255" s="182" t="s">
        <v>119</v>
      </c>
    </row>
    <row r="256" s="14" customFormat="1">
      <c r="A256" s="14"/>
      <c r="B256" s="188"/>
      <c r="C256" s="14"/>
      <c r="D256" s="181" t="s">
        <v>162</v>
      </c>
      <c r="E256" s="189" t="s">
        <v>1</v>
      </c>
      <c r="F256" s="190" t="s">
        <v>321</v>
      </c>
      <c r="G256" s="14"/>
      <c r="H256" s="191">
        <v>90</v>
      </c>
      <c r="I256" s="192"/>
      <c r="J256" s="14"/>
      <c r="K256" s="14"/>
      <c r="L256" s="188"/>
      <c r="M256" s="193"/>
      <c r="N256" s="194"/>
      <c r="O256" s="194"/>
      <c r="P256" s="194"/>
      <c r="Q256" s="194"/>
      <c r="R256" s="194"/>
      <c r="S256" s="194"/>
      <c r="T256" s="19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89" t="s">
        <v>162</v>
      </c>
      <c r="AU256" s="189" t="s">
        <v>82</v>
      </c>
      <c r="AV256" s="14" t="s">
        <v>82</v>
      </c>
      <c r="AW256" s="14" t="s">
        <v>30</v>
      </c>
      <c r="AX256" s="14" t="s">
        <v>73</v>
      </c>
      <c r="AY256" s="189" t="s">
        <v>119</v>
      </c>
    </row>
    <row r="257" s="14" customFormat="1">
      <c r="A257" s="14"/>
      <c r="B257" s="188"/>
      <c r="C257" s="14"/>
      <c r="D257" s="181" t="s">
        <v>162</v>
      </c>
      <c r="E257" s="189" t="s">
        <v>1</v>
      </c>
      <c r="F257" s="190" t="s">
        <v>322</v>
      </c>
      <c r="G257" s="14"/>
      <c r="H257" s="191">
        <v>25.100000000000001</v>
      </c>
      <c r="I257" s="192"/>
      <c r="J257" s="14"/>
      <c r="K257" s="14"/>
      <c r="L257" s="188"/>
      <c r="M257" s="193"/>
      <c r="N257" s="194"/>
      <c r="O257" s="194"/>
      <c r="P257" s="194"/>
      <c r="Q257" s="194"/>
      <c r="R257" s="194"/>
      <c r="S257" s="194"/>
      <c r="T257" s="19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89" t="s">
        <v>162</v>
      </c>
      <c r="AU257" s="189" t="s">
        <v>82</v>
      </c>
      <c r="AV257" s="14" t="s">
        <v>82</v>
      </c>
      <c r="AW257" s="14" t="s">
        <v>30</v>
      </c>
      <c r="AX257" s="14" t="s">
        <v>73</v>
      </c>
      <c r="AY257" s="189" t="s">
        <v>119</v>
      </c>
    </row>
    <row r="258" s="13" customFormat="1">
      <c r="A258" s="13"/>
      <c r="B258" s="180"/>
      <c r="C258" s="13"/>
      <c r="D258" s="181" t="s">
        <v>162</v>
      </c>
      <c r="E258" s="182" t="s">
        <v>1</v>
      </c>
      <c r="F258" s="183" t="s">
        <v>249</v>
      </c>
      <c r="G258" s="13"/>
      <c r="H258" s="182" t="s">
        <v>1</v>
      </c>
      <c r="I258" s="184"/>
      <c r="J258" s="13"/>
      <c r="K258" s="13"/>
      <c r="L258" s="180"/>
      <c r="M258" s="185"/>
      <c r="N258" s="186"/>
      <c r="O258" s="186"/>
      <c r="P258" s="186"/>
      <c r="Q258" s="186"/>
      <c r="R258" s="186"/>
      <c r="S258" s="186"/>
      <c r="T258" s="18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2" t="s">
        <v>162</v>
      </c>
      <c r="AU258" s="182" t="s">
        <v>82</v>
      </c>
      <c r="AV258" s="13" t="s">
        <v>80</v>
      </c>
      <c r="AW258" s="13" t="s">
        <v>30</v>
      </c>
      <c r="AX258" s="13" t="s">
        <v>73</v>
      </c>
      <c r="AY258" s="182" t="s">
        <v>119</v>
      </c>
    </row>
    <row r="259" s="14" customFormat="1">
      <c r="A259" s="14"/>
      <c r="B259" s="188"/>
      <c r="C259" s="14"/>
      <c r="D259" s="181" t="s">
        <v>162</v>
      </c>
      <c r="E259" s="189" t="s">
        <v>1</v>
      </c>
      <c r="F259" s="190" t="s">
        <v>299</v>
      </c>
      <c r="G259" s="14"/>
      <c r="H259" s="191">
        <v>76</v>
      </c>
      <c r="I259" s="192"/>
      <c r="J259" s="14"/>
      <c r="K259" s="14"/>
      <c r="L259" s="188"/>
      <c r="M259" s="193"/>
      <c r="N259" s="194"/>
      <c r="O259" s="194"/>
      <c r="P259" s="194"/>
      <c r="Q259" s="194"/>
      <c r="R259" s="194"/>
      <c r="S259" s="194"/>
      <c r="T259" s="19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89" t="s">
        <v>162</v>
      </c>
      <c r="AU259" s="189" t="s">
        <v>82</v>
      </c>
      <c r="AV259" s="14" t="s">
        <v>82</v>
      </c>
      <c r="AW259" s="14" t="s">
        <v>30</v>
      </c>
      <c r="AX259" s="14" t="s">
        <v>73</v>
      </c>
      <c r="AY259" s="189" t="s">
        <v>119</v>
      </c>
    </row>
    <row r="260" s="13" customFormat="1">
      <c r="A260" s="13"/>
      <c r="B260" s="180"/>
      <c r="C260" s="13"/>
      <c r="D260" s="181" t="s">
        <v>162</v>
      </c>
      <c r="E260" s="182" t="s">
        <v>1</v>
      </c>
      <c r="F260" s="183" t="s">
        <v>251</v>
      </c>
      <c r="G260" s="13"/>
      <c r="H260" s="182" t="s">
        <v>1</v>
      </c>
      <c r="I260" s="184"/>
      <c r="J260" s="13"/>
      <c r="K260" s="13"/>
      <c r="L260" s="180"/>
      <c r="M260" s="185"/>
      <c r="N260" s="186"/>
      <c r="O260" s="186"/>
      <c r="P260" s="186"/>
      <c r="Q260" s="186"/>
      <c r="R260" s="186"/>
      <c r="S260" s="186"/>
      <c r="T260" s="18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2" t="s">
        <v>162</v>
      </c>
      <c r="AU260" s="182" t="s">
        <v>82</v>
      </c>
      <c r="AV260" s="13" t="s">
        <v>80</v>
      </c>
      <c r="AW260" s="13" t="s">
        <v>30</v>
      </c>
      <c r="AX260" s="13" t="s">
        <v>73</v>
      </c>
      <c r="AY260" s="182" t="s">
        <v>119</v>
      </c>
    </row>
    <row r="261" s="14" customFormat="1">
      <c r="A261" s="14"/>
      <c r="B261" s="188"/>
      <c r="C261" s="14"/>
      <c r="D261" s="181" t="s">
        <v>162</v>
      </c>
      <c r="E261" s="189" t="s">
        <v>1</v>
      </c>
      <c r="F261" s="190" t="s">
        <v>299</v>
      </c>
      <c r="G261" s="14"/>
      <c r="H261" s="191">
        <v>76</v>
      </c>
      <c r="I261" s="192"/>
      <c r="J261" s="14"/>
      <c r="K261" s="14"/>
      <c r="L261" s="188"/>
      <c r="M261" s="193"/>
      <c r="N261" s="194"/>
      <c r="O261" s="194"/>
      <c r="P261" s="194"/>
      <c r="Q261" s="194"/>
      <c r="R261" s="194"/>
      <c r="S261" s="194"/>
      <c r="T261" s="19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89" t="s">
        <v>162</v>
      </c>
      <c r="AU261" s="189" t="s">
        <v>82</v>
      </c>
      <c r="AV261" s="14" t="s">
        <v>82</v>
      </c>
      <c r="AW261" s="14" t="s">
        <v>30</v>
      </c>
      <c r="AX261" s="14" t="s">
        <v>73</v>
      </c>
      <c r="AY261" s="189" t="s">
        <v>119</v>
      </c>
    </row>
    <row r="262" s="15" customFormat="1">
      <c r="A262" s="15"/>
      <c r="B262" s="196"/>
      <c r="C262" s="15"/>
      <c r="D262" s="181" t="s">
        <v>162</v>
      </c>
      <c r="E262" s="197" t="s">
        <v>1</v>
      </c>
      <c r="F262" s="198" t="s">
        <v>165</v>
      </c>
      <c r="G262" s="15"/>
      <c r="H262" s="199">
        <v>267.10000000000002</v>
      </c>
      <c r="I262" s="200"/>
      <c r="J262" s="15"/>
      <c r="K262" s="15"/>
      <c r="L262" s="196"/>
      <c r="M262" s="201"/>
      <c r="N262" s="202"/>
      <c r="O262" s="202"/>
      <c r="P262" s="202"/>
      <c r="Q262" s="202"/>
      <c r="R262" s="202"/>
      <c r="S262" s="202"/>
      <c r="T262" s="20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197" t="s">
        <v>162</v>
      </c>
      <c r="AU262" s="197" t="s">
        <v>82</v>
      </c>
      <c r="AV262" s="15" t="s">
        <v>126</v>
      </c>
      <c r="AW262" s="15" t="s">
        <v>30</v>
      </c>
      <c r="AX262" s="15" t="s">
        <v>80</v>
      </c>
      <c r="AY262" s="197" t="s">
        <v>119</v>
      </c>
    </row>
    <row r="263" s="2" customFormat="1" ht="24.15" customHeight="1">
      <c r="A263" s="37"/>
      <c r="B263" s="166"/>
      <c r="C263" s="167" t="s">
        <v>218</v>
      </c>
      <c r="D263" s="167" t="s">
        <v>122</v>
      </c>
      <c r="E263" s="168" t="s">
        <v>323</v>
      </c>
      <c r="F263" s="169" t="s">
        <v>324</v>
      </c>
      <c r="G263" s="170" t="s">
        <v>144</v>
      </c>
      <c r="H263" s="171">
        <v>992.97000000000003</v>
      </c>
      <c r="I263" s="172"/>
      <c r="J263" s="173">
        <f>ROUND(I263*H263,2)</f>
        <v>0</v>
      </c>
      <c r="K263" s="169" t="s">
        <v>1</v>
      </c>
      <c r="L263" s="38"/>
      <c r="M263" s="174" t="s">
        <v>1</v>
      </c>
      <c r="N263" s="175" t="s">
        <v>38</v>
      </c>
      <c r="O263" s="76"/>
      <c r="P263" s="176">
        <f>O263*H263</f>
        <v>0</v>
      </c>
      <c r="Q263" s="176">
        <v>0</v>
      </c>
      <c r="R263" s="176">
        <f>Q263*H263</f>
        <v>0</v>
      </c>
      <c r="S263" s="176">
        <v>0</v>
      </c>
      <c r="T263" s="17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78" t="s">
        <v>152</v>
      </c>
      <c r="AT263" s="178" t="s">
        <v>122</v>
      </c>
      <c r="AU263" s="178" t="s">
        <v>82</v>
      </c>
      <c r="AY263" s="18" t="s">
        <v>119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8" t="s">
        <v>80</v>
      </c>
      <c r="BK263" s="179">
        <f>ROUND(I263*H263,2)</f>
        <v>0</v>
      </c>
      <c r="BL263" s="18" t="s">
        <v>152</v>
      </c>
      <c r="BM263" s="178" t="s">
        <v>325</v>
      </c>
    </row>
    <row r="264" s="2" customFormat="1" ht="16.5" customHeight="1">
      <c r="A264" s="37"/>
      <c r="B264" s="166"/>
      <c r="C264" s="204" t="s">
        <v>326</v>
      </c>
      <c r="D264" s="204" t="s">
        <v>170</v>
      </c>
      <c r="E264" s="205" t="s">
        <v>327</v>
      </c>
      <c r="F264" s="206" t="s">
        <v>328</v>
      </c>
      <c r="G264" s="207" t="s">
        <v>144</v>
      </c>
      <c r="H264" s="208">
        <v>992.97000000000003</v>
      </c>
      <c r="I264" s="209"/>
      <c r="J264" s="210">
        <f>ROUND(I264*H264,2)</f>
        <v>0</v>
      </c>
      <c r="K264" s="206" t="s">
        <v>1</v>
      </c>
      <c r="L264" s="211"/>
      <c r="M264" s="212" t="s">
        <v>1</v>
      </c>
      <c r="N264" s="213" t="s">
        <v>38</v>
      </c>
      <c r="O264" s="76"/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8" t="s">
        <v>188</v>
      </c>
      <c r="AT264" s="178" t="s">
        <v>170</v>
      </c>
      <c r="AU264" s="178" t="s">
        <v>82</v>
      </c>
      <c r="AY264" s="18" t="s">
        <v>119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8" t="s">
        <v>80</v>
      </c>
      <c r="BK264" s="179">
        <f>ROUND(I264*H264,2)</f>
        <v>0</v>
      </c>
      <c r="BL264" s="18" t="s">
        <v>152</v>
      </c>
      <c r="BM264" s="178" t="s">
        <v>321</v>
      </c>
    </row>
    <row r="265" s="2" customFormat="1" ht="24.15" customHeight="1">
      <c r="A265" s="37"/>
      <c r="B265" s="166"/>
      <c r="C265" s="167" t="s">
        <v>222</v>
      </c>
      <c r="D265" s="167" t="s">
        <v>122</v>
      </c>
      <c r="E265" s="168" t="s">
        <v>329</v>
      </c>
      <c r="F265" s="169" t="s">
        <v>330</v>
      </c>
      <c r="G265" s="170" t="s">
        <v>319</v>
      </c>
      <c r="H265" s="171">
        <v>225.38</v>
      </c>
      <c r="I265" s="172"/>
      <c r="J265" s="173">
        <f>ROUND(I265*H265,2)</f>
        <v>0</v>
      </c>
      <c r="K265" s="169" t="s">
        <v>1</v>
      </c>
      <c r="L265" s="38"/>
      <c r="M265" s="174" t="s">
        <v>1</v>
      </c>
      <c r="N265" s="175" t="s">
        <v>38</v>
      </c>
      <c r="O265" s="76"/>
      <c r="P265" s="176">
        <f>O265*H265</f>
        <v>0</v>
      </c>
      <c r="Q265" s="176">
        <v>0</v>
      </c>
      <c r="R265" s="176">
        <f>Q265*H265</f>
        <v>0</v>
      </c>
      <c r="S265" s="176">
        <v>0</v>
      </c>
      <c r="T265" s="17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78" t="s">
        <v>152</v>
      </c>
      <c r="AT265" s="178" t="s">
        <v>122</v>
      </c>
      <c r="AU265" s="178" t="s">
        <v>82</v>
      </c>
      <c r="AY265" s="18" t="s">
        <v>119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8" t="s">
        <v>80</v>
      </c>
      <c r="BK265" s="179">
        <f>ROUND(I265*H265,2)</f>
        <v>0</v>
      </c>
      <c r="BL265" s="18" t="s">
        <v>152</v>
      </c>
      <c r="BM265" s="178" t="s">
        <v>331</v>
      </c>
    </row>
    <row r="266" s="2" customFormat="1" ht="21.75" customHeight="1">
      <c r="A266" s="37"/>
      <c r="B266" s="166"/>
      <c r="C266" s="167" t="s">
        <v>332</v>
      </c>
      <c r="D266" s="167" t="s">
        <v>122</v>
      </c>
      <c r="E266" s="168" t="s">
        <v>333</v>
      </c>
      <c r="F266" s="169" t="s">
        <v>334</v>
      </c>
      <c r="G266" s="170" t="s">
        <v>319</v>
      </c>
      <c r="H266" s="171">
        <v>225.38</v>
      </c>
      <c r="I266" s="172"/>
      <c r="J266" s="173">
        <f>ROUND(I266*H266,2)</f>
        <v>0</v>
      </c>
      <c r="K266" s="169" t="s">
        <v>1</v>
      </c>
      <c r="L266" s="38"/>
      <c r="M266" s="174" t="s">
        <v>1</v>
      </c>
      <c r="N266" s="175" t="s">
        <v>38</v>
      </c>
      <c r="O266" s="76"/>
      <c r="P266" s="176">
        <f>O266*H266</f>
        <v>0</v>
      </c>
      <c r="Q266" s="176">
        <v>0</v>
      </c>
      <c r="R266" s="176">
        <f>Q266*H266</f>
        <v>0</v>
      </c>
      <c r="S266" s="176">
        <v>0</v>
      </c>
      <c r="T266" s="17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8" t="s">
        <v>152</v>
      </c>
      <c r="AT266" s="178" t="s">
        <v>122</v>
      </c>
      <c r="AU266" s="178" t="s">
        <v>82</v>
      </c>
      <c r="AY266" s="18" t="s">
        <v>119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80</v>
      </c>
      <c r="BK266" s="179">
        <f>ROUND(I266*H266,2)</f>
        <v>0</v>
      </c>
      <c r="BL266" s="18" t="s">
        <v>152</v>
      </c>
      <c r="BM266" s="178" t="s">
        <v>335</v>
      </c>
    </row>
    <row r="267" s="2" customFormat="1" ht="24.15" customHeight="1">
      <c r="A267" s="37"/>
      <c r="B267" s="166"/>
      <c r="C267" s="167" t="s">
        <v>225</v>
      </c>
      <c r="D267" s="167" t="s">
        <v>122</v>
      </c>
      <c r="E267" s="168" t="s">
        <v>336</v>
      </c>
      <c r="F267" s="169" t="s">
        <v>337</v>
      </c>
      <c r="G267" s="170" t="s">
        <v>319</v>
      </c>
      <c r="H267" s="171">
        <v>80.099999999999994</v>
      </c>
      <c r="I267" s="172"/>
      <c r="J267" s="173">
        <f>ROUND(I267*H267,2)</f>
        <v>0</v>
      </c>
      <c r="K267" s="169" t="s">
        <v>1</v>
      </c>
      <c r="L267" s="38"/>
      <c r="M267" s="174" t="s">
        <v>1</v>
      </c>
      <c r="N267" s="175" t="s">
        <v>38</v>
      </c>
      <c r="O267" s="76"/>
      <c r="P267" s="176">
        <f>O267*H267</f>
        <v>0</v>
      </c>
      <c r="Q267" s="176">
        <v>0</v>
      </c>
      <c r="R267" s="176">
        <f>Q267*H267</f>
        <v>0</v>
      </c>
      <c r="S267" s="176">
        <v>0</v>
      </c>
      <c r="T267" s="17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78" t="s">
        <v>152</v>
      </c>
      <c r="AT267" s="178" t="s">
        <v>122</v>
      </c>
      <c r="AU267" s="178" t="s">
        <v>82</v>
      </c>
      <c r="AY267" s="18" t="s">
        <v>119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8" t="s">
        <v>80</v>
      </c>
      <c r="BK267" s="179">
        <f>ROUND(I267*H267,2)</f>
        <v>0</v>
      </c>
      <c r="BL267" s="18" t="s">
        <v>152</v>
      </c>
      <c r="BM267" s="178" t="s">
        <v>338</v>
      </c>
    </row>
    <row r="268" s="2" customFormat="1" ht="24.15" customHeight="1">
      <c r="A268" s="37"/>
      <c r="B268" s="166"/>
      <c r="C268" s="167" t="s">
        <v>339</v>
      </c>
      <c r="D268" s="167" t="s">
        <v>122</v>
      </c>
      <c r="E268" s="168" t="s">
        <v>340</v>
      </c>
      <c r="F268" s="169" t="s">
        <v>341</v>
      </c>
      <c r="G268" s="170" t="s">
        <v>156</v>
      </c>
      <c r="H268" s="171">
        <v>6.1260000000000003</v>
      </c>
      <c r="I268" s="172"/>
      <c r="J268" s="173">
        <f>ROUND(I268*H268,2)</f>
        <v>0</v>
      </c>
      <c r="K268" s="169" t="s">
        <v>1</v>
      </c>
      <c r="L268" s="38"/>
      <c r="M268" s="174" t="s">
        <v>1</v>
      </c>
      <c r="N268" s="175" t="s">
        <v>38</v>
      </c>
      <c r="O268" s="76"/>
      <c r="P268" s="176">
        <f>O268*H268</f>
        <v>0</v>
      </c>
      <c r="Q268" s="176">
        <v>0</v>
      </c>
      <c r="R268" s="176">
        <f>Q268*H268</f>
        <v>0</v>
      </c>
      <c r="S268" s="176">
        <v>0</v>
      </c>
      <c r="T268" s="17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78" t="s">
        <v>152</v>
      </c>
      <c r="AT268" s="178" t="s">
        <v>122</v>
      </c>
      <c r="AU268" s="178" t="s">
        <v>82</v>
      </c>
      <c r="AY268" s="18" t="s">
        <v>119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8" t="s">
        <v>80</v>
      </c>
      <c r="BK268" s="179">
        <f>ROUND(I268*H268,2)</f>
        <v>0</v>
      </c>
      <c r="BL268" s="18" t="s">
        <v>152</v>
      </c>
      <c r="BM268" s="178" t="s">
        <v>342</v>
      </c>
    </row>
    <row r="269" s="12" customFormat="1" ht="22.8" customHeight="1">
      <c r="A269" s="12"/>
      <c r="B269" s="153"/>
      <c r="C269" s="12"/>
      <c r="D269" s="154" t="s">
        <v>72</v>
      </c>
      <c r="E269" s="164" t="s">
        <v>343</v>
      </c>
      <c r="F269" s="164" t="s">
        <v>344</v>
      </c>
      <c r="G269" s="12"/>
      <c r="H269" s="12"/>
      <c r="I269" s="156"/>
      <c r="J269" s="165">
        <f>BK269</f>
        <v>0</v>
      </c>
      <c r="K269" s="12"/>
      <c r="L269" s="153"/>
      <c r="M269" s="158"/>
      <c r="N269" s="159"/>
      <c r="O269" s="159"/>
      <c r="P269" s="160">
        <f>SUM(P270:P274)</f>
        <v>0</v>
      </c>
      <c r="Q269" s="159"/>
      <c r="R269" s="160">
        <f>SUM(R270:R274)</f>
        <v>0</v>
      </c>
      <c r="S269" s="159"/>
      <c r="T269" s="161">
        <f>SUM(T270:T274)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154" t="s">
        <v>82</v>
      </c>
      <c r="AT269" s="162" t="s">
        <v>72</v>
      </c>
      <c r="AU269" s="162" t="s">
        <v>80</v>
      </c>
      <c r="AY269" s="154" t="s">
        <v>119</v>
      </c>
      <c r="BK269" s="163">
        <f>SUM(BK270:BK274)</f>
        <v>0</v>
      </c>
    </row>
    <row r="270" s="2" customFormat="1" ht="37.8" customHeight="1">
      <c r="A270" s="37"/>
      <c r="B270" s="166"/>
      <c r="C270" s="167" t="s">
        <v>229</v>
      </c>
      <c r="D270" s="167" t="s">
        <v>122</v>
      </c>
      <c r="E270" s="168" t="s">
        <v>345</v>
      </c>
      <c r="F270" s="169" t="s">
        <v>346</v>
      </c>
      <c r="G270" s="170" t="s">
        <v>144</v>
      </c>
      <c r="H270" s="171">
        <v>992.97000000000003</v>
      </c>
      <c r="I270" s="172"/>
      <c r="J270" s="173">
        <f>ROUND(I270*H270,2)</f>
        <v>0</v>
      </c>
      <c r="K270" s="169" t="s">
        <v>1</v>
      </c>
      <c r="L270" s="38"/>
      <c r="M270" s="174" t="s">
        <v>1</v>
      </c>
      <c r="N270" s="175" t="s">
        <v>38</v>
      </c>
      <c r="O270" s="76"/>
      <c r="P270" s="176">
        <f>O270*H270</f>
        <v>0</v>
      </c>
      <c r="Q270" s="176">
        <v>0</v>
      </c>
      <c r="R270" s="176">
        <f>Q270*H270</f>
        <v>0</v>
      </c>
      <c r="S270" s="176">
        <v>0</v>
      </c>
      <c r="T270" s="17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8" t="s">
        <v>152</v>
      </c>
      <c r="AT270" s="178" t="s">
        <v>122</v>
      </c>
      <c r="AU270" s="178" t="s">
        <v>82</v>
      </c>
      <c r="AY270" s="18" t="s">
        <v>119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80</v>
      </c>
      <c r="BK270" s="179">
        <f>ROUND(I270*H270,2)</f>
        <v>0</v>
      </c>
      <c r="BL270" s="18" t="s">
        <v>152</v>
      </c>
      <c r="BM270" s="178" t="s">
        <v>347</v>
      </c>
    </row>
    <row r="271" s="2" customFormat="1" ht="37.8" customHeight="1">
      <c r="A271" s="37"/>
      <c r="B271" s="166"/>
      <c r="C271" s="204" t="s">
        <v>348</v>
      </c>
      <c r="D271" s="204" t="s">
        <v>170</v>
      </c>
      <c r="E271" s="205" t="s">
        <v>349</v>
      </c>
      <c r="F271" s="206" t="s">
        <v>350</v>
      </c>
      <c r="G271" s="207" t="s">
        <v>144</v>
      </c>
      <c r="H271" s="208">
        <v>1092.2670000000001</v>
      </c>
      <c r="I271" s="209"/>
      <c r="J271" s="210">
        <f>ROUND(I271*H271,2)</f>
        <v>0</v>
      </c>
      <c r="K271" s="206" t="s">
        <v>1</v>
      </c>
      <c r="L271" s="211"/>
      <c r="M271" s="212" t="s">
        <v>1</v>
      </c>
      <c r="N271" s="213" t="s">
        <v>38</v>
      </c>
      <c r="O271" s="76"/>
      <c r="P271" s="176">
        <f>O271*H271</f>
        <v>0</v>
      </c>
      <c r="Q271" s="176">
        <v>0</v>
      </c>
      <c r="R271" s="176">
        <f>Q271*H271</f>
        <v>0</v>
      </c>
      <c r="S271" s="176">
        <v>0</v>
      </c>
      <c r="T271" s="17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78" t="s">
        <v>188</v>
      </c>
      <c r="AT271" s="178" t="s">
        <v>170</v>
      </c>
      <c r="AU271" s="178" t="s">
        <v>82</v>
      </c>
      <c r="AY271" s="18" t="s">
        <v>119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8" t="s">
        <v>80</v>
      </c>
      <c r="BK271" s="179">
        <f>ROUND(I271*H271,2)</f>
        <v>0</v>
      </c>
      <c r="BL271" s="18" t="s">
        <v>152</v>
      </c>
      <c r="BM271" s="178" t="s">
        <v>351</v>
      </c>
    </row>
    <row r="272" s="14" customFormat="1">
      <c r="A272" s="14"/>
      <c r="B272" s="188"/>
      <c r="C272" s="14"/>
      <c r="D272" s="181" t="s">
        <v>162</v>
      </c>
      <c r="E272" s="189" t="s">
        <v>1</v>
      </c>
      <c r="F272" s="190" t="s">
        <v>352</v>
      </c>
      <c r="G272" s="14"/>
      <c r="H272" s="191">
        <v>1092.2670000000001</v>
      </c>
      <c r="I272" s="192"/>
      <c r="J272" s="14"/>
      <c r="K272" s="14"/>
      <c r="L272" s="188"/>
      <c r="M272" s="193"/>
      <c r="N272" s="194"/>
      <c r="O272" s="194"/>
      <c r="P272" s="194"/>
      <c r="Q272" s="194"/>
      <c r="R272" s="194"/>
      <c r="S272" s="194"/>
      <c r="T272" s="19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89" t="s">
        <v>162</v>
      </c>
      <c r="AU272" s="189" t="s">
        <v>82</v>
      </c>
      <c r="AV272" s="14" t="s">
        <v>82</v>
      </c>
      <c r="AW272" s="14" t="s">
        <v>30</v>
      </c>
      <c r="AX272" s="14" t="s">
        <v>73</v>
      </c>
      <c r="AY272" s="189" t="s">
        <v>119</v>
      </c>
    </row>
    <row r="273" s="15" customFormat="1">
      <c r="A273" s="15"/>
      <c r="B273" s="196"/>
      <c r="C273" s="15"/>
      <c r="D273" s="181" t="s">
        <v>162</v>
      </c>
      <c r="E273" s="197" t="s">
        <v>1</v>
      </c>
      <c r="F273" s="198" t="s">
        <v>165</v>
      </c>
      <c r="G273" s="15"/>
      <c r="H273" s="199">
        <v>1092.2670000000001</v>
      </c>
      <c r="I273" s="200"/>
      <c r="J273" s="15"/>
      <c r="K273" s="15"/>
      <c r="L273" s="196"/>
      <c r="M273" s="201"/>
      <c r="N273" s="202"/>
      <c r="O273" s="202"/>
      <c r="P273" s="202"/>
      <c r="Q273" s="202"/>
      <c r="R273" s="202"/>
      <c r="S273" s="202"/>
      <c r="T273" s="20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197" t="s">
        <v>162</v>
      </c>
      <c r="AU273" s="197" t="s">
        <v>82</v>
      </c>
      <c r="AV273" s="15" t="s">
        <v>126</v>
      </c>
      <c r="AW273" s="15" t="s">
        <v>30</v>
      </c>
      <c r="AX273" s="15" t="s">
        <v>80</v>
      </c>
      <c r="AY273" s="197" t="s">
        <v>119</v>
      </c>
    </row>
    <row r="274" s="2" customFormat="1" ht="24.15" customHeight="1">
      <c r="A274" s="37"/>
      <c r="B274" s="166"/>
      <c r="C274" s="167" t="s">
        <v>232</v>
      </c>
      <c r="D274" s="167" t="s">
        <v>122</v>
      </c>
      <c r="E274" s="168" t="s">
        <v>353</v>
      </c>
      <c r="F274" s="169" t="s">
        <v>354</v>
      </c>
      <c r="G274" s="170" t="s">
        <v>156</v>
      </c>
      <c r="H274" s="171">
        <v>0.16300000000000001</v>
      </c>
      <c r="I274" s="172"/>
      <c r="J274" s="173">
        <f>ROUND(I274*H274,2)</f>
        <v>0</v>
      </c>
      <c r="K274" s="169" t="s">
        <v>1</v>
      </c>
      <c r="L274" s="38"/>
      <c r="M274" s="214" t="s">
        <v>1</v>
      </c>
      <c r="N274" s="215" t="s">
        <v>38</v>
      </c>
      <c r="O274" s="216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78" t="s">
        <v>152</v>
      </c>
      <c r="AT274" s="178" t="s">
        <v>122</v>
      </c>
      <c r="AU274" s="178" t="s">
        <v>82</v>
      </c>
      <c r="AY274" s="18" t="s">
        <v>119</v>
      </c>
      <c r="BE274" s="179">
        <f>IF(N274="základní",J274,0)</f>
        <v>0</v>
      </c>
      <c r="BF274" s="179">
        <f>IF(N274="snížená",J274,0)</f>
        <v>0</v>
      </c>
      <c r="BG274" s="179">
        <f>IF(N274="zákl. přenesená",J274,0)</f>
        <v>0</v>
      </c>
      <c r="BH274" s="179">
        <f>IF(N274="sníž. přenesená",J274,0)</f>
        <v>0</v>
      </c>
      <c r="BI274" s="179">
        <f>IF(N274="nulová",J274,0)</f>
        <v>0</v>
      </c>
      <c r="BJ274" s="18" t="s">
        <v>80</v>
      </c>
      <c r="BK274" s="179">
        <f>ROUND(I274*H274,2)</f>
        <v>0</v>
      </c>
      <c r="BL274" s="18" t="s">
        <v>152</v>
      </c>
      <c r="BM274" s="178" t="s">
        <v>355</v>
      </c>
    </row>
    <row r="275" s="2" customFormat="1" ht="6.96" customHeight="1">
      <c r="A275" s="37"/>
      <c r="B275" s="59"/>
      <c r="C275" s="60"/>
      <c r="D275" s="60"/>
      <c r="E275" s="60"/>
      <c r="F275" s="60"/>
      <c r="G275" s="60"/>
      <c r="H275" s="60"/>
      <c r="I275" s="60"/>
      <c r="J275" s="60"/>
      <c r="K275" s="60"/>
      <c r="L275" s="38"/>
      <c r="M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</row>
  </sheetData>
  <autoFilter ref="C128:K27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2659024F3442418007FBC67063E419" ma:contentTypeVersion="17" ma:contentTypeDescription="Vytvoří nový dokument" ma:contentTypeScope="" ma:versionID="29d7a2ecfba768dabc374d3a43de0be3">
  <xsd:schema xmlns:xsd="http://www.w3.org/2001/XMLSchema" xmlns:xs="http://www.w3.org/2001/XMLSchema" xmlns:p="http://schemas.microsoft.com/office/2006/metadata/properties" xmlns:ns2="95b419f4-261c-4a5d-b742-5f3743c0166a" xmlns:ns3="9f3ad58d-445d-40ba-9cc1-3cc97fa0dc19" targetNamespace="http://schemas.microsoft.com/office/2006/metadata/properties" ma:root="true" ma:fieldsID="c12ccb20ff10a2524a1d8b014e967fd5" ns2:_="" ns3:_="">
    <xsd:import namespace="95b419f4-261c-4a5d-b742-5f3743c0166a"/>
    <xsd:import namespace="9f3ad58d-445d-40ba-9cc1-3cc97fa0dc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Osoby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419f4-261c-4a5d-b742-5f3743c01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Osoby" ma:index="18" nillable="true" ma:displayName="Osoby" ma:list="UserInfo" ma:SharePointGroup="0" ma:internalName="Oso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3c39a8f0-0e74-4675-afc0-d454c6128d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ad58d-445d-40ba-9cc1-3cc97fa0dc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fc8204f-c9e9-44bd-8d34-ab0ad8c9e17e}" ma:internalName="TaxCatchAll" ma:showField="CatchAllData" ma:web="9f3ad58d-445d-40ba-9cc1-3cc97fa0dc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21E68D-E7E1-4ABD-8623-F2AB106A235A}"/>
</file>

<file path=customXml/itemProps2.xml><?xml version="1.0" encoding="utf-8"?>
<ds:datastoreItem xmlns:ds="http://schemas.openxmlformats.org/officeDocument/2006/customXml" ds:itemID="{51F787EB-77E0-4317-A6E5-866BD3835C1D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Chytil</dc:creator>
  <cp:lastModifiedBy>Jaroslav Chytil</cp:lastModifiedBy>
  <dcterms:created xsi:type="dcterms:W3CDTF">2023-01-09T08:01:24Z</dcterms:created>
  <dcterms:modified xsi:type="dcterms:W3CDTF">2023-01-09T08:01:26Z</dcterms:modified>
</cp:coreProperties>
</file>